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FPP\Home\Rozkin\AIGAA\2025\Komandējumi_publicēšanai māja lapā\"/>
    </mc:Choice>
  </mc:AlternateContent>
  <bookViews>
    <workbookView xWindow="0" yWindow="0" windowWidth="19200" windowHeight="6930"/>
  </bookViews>
  <sheets>
    <sheet name="VUGD II cet." sheetId="1" r:id="rId1"/>
    <sheet name="UCAK II cet." sheetId="3" r:id="rId2"/>
    <sheet name="izvelnes" sheetId="2" r:id="rId3"/>
  </sheets>
  <definedNames>
    <definedName name="_xlnm._FilterDatabase" localSheetId="0" hidden="1">'VUGD II cet.'!$A$4:$L$99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L95" i="1"/>
  <c r="L97" i="1"/>
  <c r="L96" i="1"/>
  <c r="L94" i="1"/>
  <c r="L91" i="1"/>
  <c r="L84" i="1"/>
  <c r="L90" i="1"/>
  <c r="L89" i="1"/>
  <c r="L88" i="1"/>
  <c r="L87" i="1"/>
  <c r="L86" i="1"/>
  <c r="L85" i="1"/>
  <c r="L80" i="1"/>
  <c r="L79" i="1"/>
  <c r="L59" i="1"/>
  <c r="L55" i="1"/>
  <c r="L47" i="1"/>
  <c r="L46" i="1"/>
  <c r="L45" i="1"/>
  <c r="L44" i="1"/>
  <c r="L43" i="1"/>
  <c r="L41" i="1"/>
  <c r="L40" i="1"/>
  <c r="L37" i="1"/>
  <c r="L34" i="1"/>
  <c r="L28" i="1" l="1"/>
  <c r="L27" i="1"/>
  <c r="L25" i="1"/>
  <c r="L24" i="1"/>
  <c r="L23" i="1"/>
  <c r="L22" i="1"/>
  <c r="L21" i="1"/>
  <c r="L17" i="1"/>
  <c r="L16" i="1"/>
  <c r="L7" i="1"/>
  <c r="L6" i="1"/>
  <c r="L5" i="1"/>
</calcChain>
</file>

<file path=xl/sharedStrings.xml><?xml version="1.0" encoding="utf-8"?>
<sst xmlns="http://schemas.openxmlformats.org/spreadsheetml/2006/main" count="623" uniqueCount="107">
  <si>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</si>
  <si>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</si>
  <si>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</si>
  <si>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</si>
  <si>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</si>
  <si>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</si>
  <si>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</si>
  <si>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</si>
  <si>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</si>
  <si>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</si>
  <si>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</si>
  <si>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</si>
  <si>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</si>
  <si>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</si>
  <si>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</si>
  <si>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</si>
  <si>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</si>
  <si>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</si>
  <si>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</si>
  <si>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</si>
  <si>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</si>
  <si>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</si>
  <si>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</si>
  <si>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</si>
  <si>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</si>
  <si>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</si>
  <si>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</si>
  <si>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</si>
  <si>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</si>
  <si>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</si>
  <si>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</si>
  <si>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</si>
  <si>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</si>
  <si>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</si>
  <si>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</si>
  <si>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</si>
  <si>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VUGD priekšnieks</t>
  </si>
  <si>
    <t>Somija, Helsinki</t>
  </si>
  <si>
    <t>Ārvalstu teorētiskās mācības</t>
  </si>
  <si>
    <t>Vecākais inspektors</t>
  </si>
  <si>
    <t xml:space="preserve">Ārvalstu seminārs, konference </t>
  </si>
  <si>
    <t>Ekonomiskā</t>
  </si>
  <si>
    <t>Igaunija, Tallina</t>
  </si>
  <si>
    <t>Pārvaldes priekšnieks</t>
  </si>
  <si>
    <t>Lietuva, Viļņa</t>
  </si>
  <si>
    <t>Ārvalstu sanāksme</t>
  </si>
  <si>
    <t>Operatīvais dežurants</t>
  </si>
  <si>
    <t>Nodaļas priekšnieks</t>
  </si>
  <si>
    <t>Ārvalstu kursi</t>
  </si>
  <si>
    <t>Posteņa komandieris</t>
  </si>
  <si>
    <t>Vecākais speciālists</t>
  </si>
  <si>
    <t>Ārvalstu praktiskās mācības</t>
  </si>
  <si>
    <t>Beļģija, Brisele</t>
  </si>
  <si>
    <t>Lietuva, Šauļi</t>
  </si>
  <si>
    <t>Daļas komandieris</t>
  </si>
  <si>
    <t>Valsts budžeta transferti</t>
  </si>
  <si>
    <t>Informācija par VUGD ārvalstu komandējumu izdevumiem  II ceturksnī</t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</si>
  <si>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summa*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</si>
  <si>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summa*</t>
    </r>
  </si>
  <si>
    <t>Aviobiļešu klase*</t>
  </si>
  <si>
    <t>*netiek norādīts, ja izdevumus sedz uzaicinātājs</t>
  </si>
  <si>
    <t>Ārvalstu seminārs, konference</t>
  </si>
  <si>
    <t>Ražošanas saskaņošanas vizīte</t>
  </si>
  <si>
    <t>Ārvalstu sacensības</t>
  </si>
  <si>
    <t>Polija, Krakova</t>
  </si>
  <si>
    <t>Albanija, Tirāna</t>
  </si>
  <si>
    <t>Griekija, Patra</t>
  </si>
  <si>
    <t>Polija, Bielsko-Biała</t>
  </si>
  <si>
    <t>Lietuva, Kauņa</t>
  </si>
  <si>
    <t>Ukraina, Ļvova</t>
  </si>
  <si>
    <t>Čehija,Prāga</t>
  </si>
  <si>
    <t>Aprīlis</t>
  </si>
  <si>
    <t>Priekšnieka vietnieks</t>
  </si>
  <si>
    <t>Speciālists</t>
  </si>
  <si>
    <t>Maijs</t>
  </si>
  <si>
    <t>Jūnijs</t>
  </si>
  <si>
    <t>Igaunija, Paide</t>
  </si>
  <si>
    <t>Igaunija, Kuresāre</t>
  </si>
  <si>
    <t>Bulgārija, Montana</t>
  </si>
  <si>
    <t>Čehija, Prāga</t>
  </si>
  <si>
    <t>Islande, Hveragerdi</t>
  </si>
  <si>
    <t>Turcija, Kusadasi</t>
  </si>
  <si>
    <t>Polija, Gdaņska</t>
  </si>
  <si>
    <t>Nīderlande, Roterdama</t>
  </si>
  <si>
    <t>Lietuva, Paņeveža</t>
  </si>
  <si>
    <t>Igaunija, Laulsamaa, Harju apriņķis</t>
  </si>
  <si>
    <t>Lietuva, Klaipēda</t>
  </si>
  <si>
    <t>Polija, Kelce</t>
  </si>
  <si>
    <t>Portugāle, Lisabona</t>
  </si>
  <si>
    <t>Polija, Toruņa</t>
  </si>
  <si>
    <t>Čehija, Kolīna</t>
  </si>
  <si>
    <t>Pārvaldes priekšnieka vietnieks</t>
  </si>
  <si>
    <t>Nodaļas vadītājs</t>
  </si>
  <si>
    <t>Vada komandiera vietnieks</t>
  </si>
  <si>
    <t>Ugunsdzēsējs glābējs</t>
  </si>
  <si>
    <t>Ugunsdzēsējs glābējs (autovadītājs)</t>
  </si>
  <si>
    <t>Ugunsdzēsēja glābēja (autovadītāja) palīgs</t>
  </si>
  <si>
    <t>Vada komandieris</t>
  </si>
  <si>
    <t>Somija, Kuopio</t>
  </si>
  <si>
    <t>Lektors</t>
  </si>
  <si>
    <t>Koledžas direktors</t>
  </si>
  <si>
    <t>Kadets</t>
  </si>
  <si>
    <t>Docents</t>
  </si>
  <si>
    <t>Direktora vietnieks</t>
  </si>
  <si>
    <t>Uz ražotni pēc apbalvojumiem</t>
  </si>
  <si>
    <t>**</t>
  </si>
  <si>
    <t xml:space="preserve">**Komandējuma  (29.06.-30.06.2025., Beļģija) izdevumi tiks norādīti nākamajā pārskata periodā, kad tiks sagatavota atskaite.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</si>
</sst>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0" borderId="4" xfId="0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/>
    </xf>
    <xf numFmtId="0" fontId="8" fillId="2" borderId="0" xfId="0" applyFont="1" applyFill="1"/>
    <xf numFmtId="2" fontId="7" fillId="2" borderId="1" xfId="0" applyNumberFormat="1" applyFont="1" applyFill="1" applyBorder="1"/>
    <xf numFmtId="0" fontId="7" fillId="2" borderId="1" xfId="0" applyFont="1" applyFill="1" applyBorder="1"/>
    <xf numFmtId="2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2" borderId="0" xfId="0" applyFont="1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2"/>
  <sheetViews>
    <sheetView tabSelected="1" workbookViewId="0">
      <selection activeCell="J115" sqref="J115"/>
    </sheetView>
  </sheetViews>
  <sheetFormatPr defaultRowHeight="15" x14ac:dyDescent="0.25"/>
  <cols>
    <col min="1" max="1" width="9.140625" style="11"/>
    <col min="2" max="2" width="28.140625" customWidth="1"/>
    <col min="3" max="3" width="13.85546875" style="15" customWidth="1"/>
    <col min="4" max="4" width="9.140625" style="22"/>
    <col min="5" max="5" width="16.28515625" style="3" customWidth="1"/>
    <col min="6" max="6" width="36.7109375" style="3" customWidth="1"/>
    <col min="7" max="7" width="25.28515625" customWidth="1"/>
    <col min="8" max="8" width="13" customWidth="1"/>
    <col min="9" max="9" width="11.5703125" customWidth="1"/>
    <col min="10" max="10" width="11.7109375" customWidth="1"/>
    <col min="11" max="11" width="10.7109375" customWidth="1"/>
    <col min="12" max="12" width="13.7109375" customWidth="1"/>
  </cols>
  <sheetData>
    <row r="2" spans="1:12" ht="18.75" x14ac:dyDescent="0.3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4" spans="1:12" ht="57.75" x14ac:dyDescent="0.25">
      <c r="A4" s="4" t="s">
        <v>0</v>
      </c>
      <c r="B4" s="4" t="s">
        <v>1</v>
      </c>
      <c r="C4" s="12" t="s">
        <v>2</v>
      </c>
      <c r="D4" s="16" t="s">
        <v>3</v>
      </c>
      <c r="E4" s="16" t="s">
        <v>4</v>
      </c>
      <c r="F4" s="16" t="s">
        <v>5</v>
      </c>
      <c r="G4" s="4" t="s">
        <v>6</v>
      </c>
      <c r="H4" s="4" t="s">
        <v>57</v>
      </c>
      <c r="I4" s="4" t="s">
        <v>58</v>
      </c>
      <c r="J4" s="4" t="s">
        <v>59</v>
      </c>
      <c r="K4" s="4" t="s">
        <v>7</v>
      </c>
      <c r="L4" s="4" t="s">
        <v>8</v>
      </c>
    </row>
    <row r="5" spans="1:12" s="3" customFormat="1" ht="15.75" x14ac:dyDescent="0.25">
      <c r="A5" s="10">
        <v>1</v>
      </c>
      <c r="B5" s="7" t="s">
        <v>39</v>
      </c>
      <c r="C5" s="14" t="s">
        <v>71</v>
      </c>
      <c r="D5" s="26">
        <v>6</v>
      </c>
      <c r="E5" s="24" t="s">
        <v>52</v>
      </c>
      <c r="F5" s="24" t="s">
        <v>45</v>
      </c>
      <c r="G5" s="7" t="s">
        <v>35</v>
      </c>
      <c r="H5" s="8">
        <v>0</v>
      </c>
      <c r="I5" s="8">
        <v>0</v>
      </c>
      <c r="J5" s="7"/>
      <c r="K5" s="8">
        <v>360</v>
      </c>
      <c r="L5" s="8">
        <f>22.4+6.9</f>
        <v>29.299999999999997</v>
      </c>
    </row>
    <row r="6" spans="1:12" s="3" customFormat="1" ht="15.75" x14ac:dyDescent="0.25">
      <c r="A6" s="10">
        <v>2</v>
      </c>
      <c r="B6" s="7" t="s">
        <v>39</v>
      </c>
      <c r="C6" s="14" t="s">
        <v>71</v>
      </c>
      <c r="D6" s="26">
        <v>3</v>
      </c>
      <c r="E6" s="24" t="s">
        <v>52</v>
      </c>
      <c r="F6" s="24" t="s">
        <v>61</v>
      </c>
      <c r="G6" s="7" t="s">
        <v>35</v>
      </c>
      <c r="H6" s="8">
        <v>0</v>
      </c>
      <c r="I6" s="7">
        <v>0</v>
      </c>
      <c r="J6" s="7"/>
      <c r="K6" s="8">
        <v>180</v>
      </c>
      <c r="L6" s="8">
        <f>22.4+3.45</f>
        <v>25.849999999999998</v>
      </c>
    </row>
    <row r="7" spans="1:12" s="3" customFormat="1" ht="15.75" x14ac:dyDescent="0.25">
      <c r="A7" s="10">
        <v>3</v>
      </c>
      <c r="B7" s="7" t="s">
        <v>39</v>
      </c>
      <c r="C7" s="14" t="s">
        <v>71</v>
      </c>
      <c r="D7" s="26">
        <v>4</v>
      </c>
      <c r="E7" s="24" t="s">
        <v>64</v>
      </c>
      <c r="F7" s="24" t="s">
        <v>61</v>
      </c>
      <c r="G7" s="7" t="s">
        <v>35</v>
      </c>
      <c r="H7" s="8">
        <v>200</v>
      </c>
      <c r="I7" s="8">
        <v>189.07</v>
      </c>
      <c r="J7" s="7" t="s">
        <v>41</v>
      </c>
      <c r="K7" s="8">
        <v>115.5</v>
      </c>
      <c r="L7" s="8">
        <f>4.4+6.06</f>
        <v>10.46</v>
      </c>
    </row>
    <row r="8" spans="1:12" s="3" customFormat="1" ht="15.75" x14ac:dyDescent="0.25">
      <c r="A8" s="10">
        <v>4</v>
      </c>
      <c r="B8" s="7" t="s">
        <v>43</v>
      </c>
      <c r="C8" s="14" t="s">
        <v>71</v>
      </c>
      <c r="D8" s="26">
        <v>6</v>
      </c>
      <c r="E8" s="24" t="s">
        <v>65</v>
      </c>
      <c r="F8" s="24" t="s">
        <v>51</v>
      </c>
      <c r="G8" s="7" t="s">
        <v>35</v>
      </c>
      <c r="H8" s="8">
        <v>0</v>
      </c>
      <c r="I8" s="8">
        <v>0</v>
      </c>
      <c r="J8" s="7"/>
      <c r="K8" s="8">
        <v>128.69999999999999</v>
      </c>
      <c r="L8" s="8">
        <v>6.9</v>
      </c>
    </row>
    <row r="9" spans="1:12" s="3" customFormat="1" ht="31.5" x14ac:dyDescent="0.25">
      <c r="A9" s="10">
        <v>5</v>
      </c>
      <c r="B9" s="7" t="s">
        <v>49</v>
      </c>
      <c r="C9" s="14" t="s">
        <v>71</v>
      </c>
      <c r="D9" s="26">
        <v>5</v>
      </c>
      <c r="E9" s="24" t="s">
        <v>44</v>
      </c>
      <c r="F9" s="24" t="s">
        <v>51</v>
      </c>
      <c r="G9" s="7" t="s">
        <v>33</v>
      </c>
      <c r="H9" s="8">
        <v>0</v>
      </c>
      <c r="I9" s="8">
        <v>0</v>
      </c>
      <c r="J9" s="7"/>
      <c r="K9" s="8">
        <v>150</v>
      </c>
      <c r="L9" s="8">
        <v>3.33</v>
      </c>
    </row>
    <row r="10" spans="1:12" s="3" customFormat="1" ht="31.5" x14ac:dyDescent="0.25">
      <c r="A10" s="10">
        <v>6</v>
      </c>
      <c r="B10" s="7" t="s">
        <v>49</v>
      </c>
      <c r="C10" s="14" t="s">
        <v>71</v>
      </c>
      <c r="D10" s="26">
        <v>5</v>
      </c>
      <c r="E10" s="24" t="s">
        <v>44</v>
      </c>
      <c r="F10" s="24" t="s">
        <v>51</v>
      </c>
      <c r="G10" s="7" t="s">
        <v>33</v>
      </c>
      <c r="H10" s="8">
        <v>0</v>
      </c>
      <c r="I10" s="8">
        <v>0</v>
      </c>
      <c r="J10" s="7"/>
      <c r="K10" s="8">
        <v>150</v>
      </c>
      <c r="L10" s="8">
        <v>3.33</v>
      </c>
    </row>
    <row r="11" spans="1:12" s="3" customFormat="1" ht="31.5" x14ac:dyDescent="0.25">
      <c r="A11" s="10">
        <v>7</v>
      </c>
      <c r="B11" s="7" t="s">
        <v>54</v>
      </c>
      <c r="C11" s="14" t="s">
        <v>71</v>
      </c>
      <c r="D11" s="26">
        <v>5</v>
      </c>
      <c r="E11" s="24" t="s">
        <v>44</v>
      </c>
      <c r="F11" s="24" t="s">
        <v>51</v>
      </c>
      <c r="G11" s="7" t="s">
        <v>33</v>
      </c>
      <c r="H11" s="8">
        <v>0</v>
      </c>
      <c r="I11" s="8">
        <v>0</v>
      </c>
      <c r="J11" s="7"/>
      <c r="K11" s="8">
        <v>150</v>
      </c>
      <c r="L11" s="8">
        <v>3.33</v>
      </c>
    </row>
    <row r="12" spans="1:12" s="3" customFormat="1" ht="31.5" x14ac:dyDescent="0.25">
      <c r="A12" s="10">
        <v>8</v>
      </c>
      <c r="B12" s="7" t="s">
        <v>54</v>
      </c>
      <c r="C12" s="14" t="s">
        <v>71</v>
      </c>
      <c r="D12" s="26">
        <v>5</v>
      </c>
      <c r="E12" s="24" t="s">
        <v>44</v>
      </c>
      <c r="F12" s="24" t="s">
        <v>51</v>
      </c>
      <c r="G12" s="7" t="s">
        <v>33</v>
      </c>
      <c r="H12" s="8">
        <v>0</v>
      </c>
      <c r="I12" s="8">
        <v>0</v>
      </c>
      <c r="J12" s="7"/>
      <c r="K12" s="8">
        <v>150</v>
      </c>
      <c r="L12" s="8">
        <v>3.32</v>
      </c>
    </row>
    <row r="13" spans="1:12" s="3" customFormat="1" ht="31.5" x14ac:dyDescent="0.25">
      <c r="A13" s="10">
        <v>9</v>
      </c>
      <c r="B13" s="7" t="s">
        <v>39</v>
      </c>
      <c r="C13" s="14" t="s">
        <v>71</v>
      </c>
      <c r="D13" s="26">
        <v>5</v>
      </c>
      <c r="E13" s="24" t="s">
        <v>44</v>
      </c>
      <c r="F13" s="24" t="s">
        <v>51</v>
      </c>
      <c r="G13" s="7" t="s">
        <v>33</v>
      </c>
      <c r="H13" s="8">
        <v>0</v>
      </c>
      <c r="I13" s="8">
        <v>0</v>
      </c>
      <c r="J13" s="7"/>
      <c r="K13" s="8">
        <v>150</v>
      </c>
      <c r="L13" s="8">
        <v>3.32</v>
      </c>
    </row>
    <row r="14" spans="1:12" s="33" customFormat="1" ht="31.5" x14ac:dyDescent="0.25">
      <c r="A14" s="29">
        <v>10</v>
      </c>
      <c r="B14" s="30" t="s">
        <v>46</v>
      </c>
      <c r="C14" s="31" t="s">
        <v>71</v>
      </c>
      <c r="D14" s="32">
        <v>3</v>
      </c>
      <c r="E14" s="28" t="s">
        <v>66</v>
      </c>
      <c r="F14" s="28" t="s">
        <v>25</v>
      </c>
      <c r="G14" s="30" t="s">
        <v>34</v>
      </c>
      <c r="H14" s="21">
        <v>0</v>
      </c>
      <c r="I14" s="21">
        <v>0</v>
      </c>
      <c r="J14" s="30"/>
      <c r="K14" s="21">
        <v>0</v>
      </c>
      <c r="L14" s="21">
        <v>0</v>
      </c>
    </row>
    <row r="15" spans="1:12" s="3" customFormat="1" ht="15.75" x14ac:dyDescent="0.25">
      <c r="A15" s="10">
        <v>11</v>
      </c>
      <c r="B15" s="7" t="s">
        <v>47</v>
      </c>
      <c r="C15" s="14" t="s">
        <v>71</v>
      </c>
      <c r="D15" s="26">
        <v>3</v>
      </c>
      <c r="E15" s="24" t="s">
        <v>52</v>
      </c>
      <c r="F15" s="24" t="s">
        <v>61</v>
      </c>
      <c r="G15" s="7" t="s">
        <v>35</v>
      </c>
      <c r="H15" s="8">
        <v>0</v>
      </c>
      <c r="I15" s="8">
        <v>0</v>
      </c>
      <c r="J15" s="7"/>
      <c r="K15" s="8">
        <v>180</v>
      </c>
      <c r="L15" s="8">
        <v>3.45</v>
      </c>
    </row>
    <row r="16" spans="1:12" s="3" customFormat="1" ht="15.75" x14ac:dyDescent="0.25">
      <c r="A16" s="10">
        <v>12</v>
      </c>
      <c r="B16" s="7" t="s">
        <v>39</v>
      </c>
      <c r="C16" s="14" t="s">
        <v>71</v>
      </c>
      <c r="D16" s="26">
        <v>2</v>
      </c>
      <c r="E16" s="24" t="s">
        <v>42</v>
      </c>
      <c r="F16" s="24" t="s">
        <v>45</v>
      </c>
      <c r="G16" s="7" t="s">
        <v>35</v>
      </c>
      <c r="H16" s="8">
        <v>80</v>
      </c>
      <c r="I16" s="8">
        <v>0</v>
      </c>
      <c r="J16" s="7"/>
      <c r="K16" s="8">
        <v>80</v>
      </c>
      <c r="L16" s="8">
        <f>31+2.3</f>
        <v>33.299999999999997</v>
      </c>
    </row>
    <row r="17" spans="1:12" s="3" customFormat="1" ht="15.75" x14ac:dyDescent="0.25">
      <c r="A17" s="10">
        <v>13</v>
      </c>
      <c r="B17" s="7" t="s">
        <v>50</v>
      </c>
      <c r="C17" s="14" t="s">
        <v>71</v>
      </c>
      <c r="D17" s="26">
        <v>2</v>
      </c>
      <c r="E17" s="24" t="s">
        <v>42</v>
      </c>
      <c r="F17" s="24" t="s">
        <v>45</v>
      </c>
      <c r="G17" s="7" t="s">
        <v>35</v>
      </c>
      <c r="H17" s="8">
        <v>80</v>
      </c>
      <c r="I17" s="8">
        <v>0</v>
      </c>
      <c r="J17" s="7"/>
      <c r="K17" s="8">
        <v>80</v>
      </c>
      <c r="L17" s="8">
        <f>31+2.3</f>
        <v>33.299999999999997</v>
      </c>
    </row>
    <row r="18" spans="1:12" s="3" customFormat="1" ht="15.75" x14ac:dyDescent="0.25">
      <c r="A18" s="10">
        <v>14</v>
      </c>
      <c r="B18" s="7" t="s">
        <v>43</v>
      </c>
      <c r="C18" s="14" t="s">
        <v>71</v>
      </c>
      <c r="D18" s="26">
        <v>3</v>
      </c>
      <c r="E18" s="24" t="s">
        <v>67</v>
      </c>
      <c r="F18" s="24" t="s">
        <v>62</v>
      </c>
      <c r="G18" s="7" t="s">
        <v>35</v>
      </c>
      <c r="H18" s="8">
        <v>0</v>
      </c>
      <c r="I18" s="8">
        <v>0</v>
      </c>
      <c r="J18" s="7"/>
      <c r="K18" s="8">
        <v>105</v>
      </c>
      <c r="L18" s="8">
        <v>3.28</v>
      </c>
    </row>
    <row r="19" spans="1:12" s="3" customFormat="1" ht="15.75" x14ac:dyDescent="0.25">
      <c r="A19" s="10">
        <v>15</v>
      </c>
      <c r="B19" s="7" t="s">
        <v>47</v>
      </c>
      <c r="C19" s="14" t="s">
        <v>71</v>
      </c>
      <c r="D19" s="26">
        <v>3</v>
      </c>
      <c r="E19" s="24" t="s">
        <v>67</v>
      </c>
      <c r="F19" s="24" t="s">
        <v>62</v>
      </c>
      <c r="G19" s="7" t="s">
        <v>35</v>
      </c>
      <c r="H19" s="8">
        <v>0</v>
      </c>
      <c r="I19" s="8">
        <v>0</v>
      </c>
      <c r="J19" s="7"/>
      <c r="K19" s="8">
        <v>105</v>
      </c>
      <c r="L19" s="8">
        <v>3.28</v>
      </c>
    </row>
    <row r="20" spans="1:12" s="3" customFormat="1" ht="15.75" x14ac:dyDescent="0.25">
      <c r="A20" s="10">
        <v>16</v>
      </c>
      <c r="B20" s="7" t="s">
        <v>46</v>
      </c>
      <c r="C20" s="14" t="s">
        <v>71</v>
      </c>
      <c r="D20" s="26">
        <v>3</v>
      </c>
      <c r="E20" s="24" t="s">
        <v>67</v>
      </c>
      <c r="F20" s="24" t="s">
        <v>62</v>
      </c>
      <c r="G20" s="7" t="s">
        <v>35</v>
      </c>
      <c r="H20" s="8">
        <v>0</v>
      </c>
      <c r="I20" s="8">
        <v>0</v>
      </c>
      <c r="J20" s="7"/>
      <c r="K20" s="8">
        <v>105</v>
      </c>
      <c r="L20" s="8">
        <v>3.27</v>
      </c>
    </row>
    <row r="21" spans="1:12" s="3" customFormat="1" ht="15.75" x14ac:dyDescent="0.25">
      <c r="A21" s="10">
        <v>17</v>
      </c>
      <c r="B21" s="7" t="s">
        <v>47</v>
      </c>
      <c r="C21" s="14" t="s">
        <v>71</v>
      </c>
      <c r="D21" s="26">
        <v>4</v>
      </c>
      <c r="E21" s="24" t="s">
        <v>37</v>
      </c>
      <c r="F21" s="24" t="s">
        <v>61</v>
      </c>
      <c r="G21" s="7" t="s">
        <v>35</v>
      </c>
      <c r="H21" s="8">
        <v>432</v>
      </c>
      <c r="I21" s="8">
        <v>117.95</v>
      </c>
      <c r="J21" s="7" t="s">
        <v>41</v>
      </c>
      <c r="K21" s="8">
        <v>220</v>
      </c>
      <c r="L21" s="8">
        <f>4.18+156.88+38.8</f>
        <v>199.86</v>
      </c>
    </row>
    <row r="22" spans="1:12" s="3" customFormat="1" ht="15.75" x14ac:dyDescent="0.25">
      <c r="A22" s="10">
        <v>18</v>
      </c>
      <c r="B22" s="7" t="s">
        <v>50</v>
      </c>
      <c r="C22" s="14" t="s">
        <v>71</v>
      </c>
      <c r="D22" s="26">
        <v>4</v>
      </c>
      <c r="E22" s="24" t="s">
        <v>37</v>
      </c>
      <c r="F22" s="24" t="s">
        <v>61</v>
      </c>
      <c r="G22" s="7" t="s">
        <v>35</v>
      </c>
      <c r="H22" s="8">
        <v>432</v>
      </c>
      <c r="I22" s="8">
        <v>184.95</v>
      </c>
      <c r="J22" s="7" t="s">
        <v>41</v>
      </c>
      <c r="K22" s="8">
        <v>220</v>
      </c>
      <c r="L22" s="8">
        <f>4.18+156.88+24+75</f>
        <v>260.06</v>
      </c>
    </row>
    <row r="23" spans="1:12" s="3" customFormat="1" ht="15.75" x14ac:dyDescent="0.25">
      <c r="A23" s="10">
        <v>19</v>
      </c>
      <c r="B23" s="7" t="s">
        <v>39</v>
      </c>
      <c r="C23" s="14" t="s">
        <v>71</v>
      </c>
      <c r="D23" s="26">
        <v>4</v>
      </c>
      <c r="E23" s="24" t="s">
        <v>37</v>
      </c>
      <c r="F23" s="24" t="s">
        <v>61</v>
      </c>
      <c r="G23" s="7" t="s">
        <v>35</v>
      </c>
      <c r="H23" s="8">
        <v>432</v>
      </c>
      <c r="I23" s="8">
        <v>184.95</v>
      </c>
      <c r="J23" s="7" t="s">
        <v>41</v>
      </c>
      <c r="K23" s="8">
        <v>220</v>
      </c>
      <c r="L23" s="8">
        <f>4.18+156.88+24</f>
        <v>185.06</v>
      </c>
    </row>
    <row r="24" spans="1:12" s="3" customFormat="1" ht="15.75" x14ac:dyDescent="0.25">
      <c r="A24" s="10">
        <v>20</v>
      </c>
      <c r="B24" s="7" t="s">
        <v>39</v>
      </c>
      <c r="C24" s="14" t="s">
        <v>71</v>
      </c>
      <c r="D24" s="26">
        <v>4</v>
      </c>
      <c r="E24" s="24" t="s">
        <v>37</v>
      </c>
      <c r="F24" s="24" t="s">
        <v>61</v>
      </c>
      <c r="G24" s="7" t="s">
        <v>35</v>
      </c>
      <c r="H24" s="8">
        <v>432</v>
      </c>
      <c r="I24" s="8">
        <v>184.95</v>
      </c>
      <c r="J24" s="7" t="s">
        <v>41</v>
      </c>
      <c r="K24" s="8">
        <v>220</v>
      </c>
      <c r="L24" s="8">
        <f>4.18+156.88+29.3</f>
        <v>190.36</v>
      </c>
    </row>
    <row r="25" spans="1:12" s="3" customFormat="1" ht="15.75" x14ac:dyDescent="0.25">
      <c r="A25" s="10">
        <v>21</v>
      </c>
      <c r="B25" s="7" t="s">
        <v>47</v>
      </c>
      <c r="C25" s="14" t="s">
        <v>71</v>
      </c>
      <c r="D25" s="26">
        <v>1</v>
      </c>
      <c r="E25" s="24" t="s">
        <v>52</v>
      </c>
      <c r="F25" s="24" t="s">
        <v>45</v>
      </c>
      <c r="G25" s="7" t="s">
        <v>35</v>
      </c>
      <c r="H25" s="8">
        <v>0</v>
      </c>
      <c r="I25" s="8">
        <v>0</v>
      </c>
      <c r="J25" s="7"/>
      <c r="K25" s="8">
        <v>60</v>
      </c>
      <c r="L25" s="8">
        <f>22.4+1.15</f>
        <v>23.549999999999997</v>
      </c>
    </row>
    <row r="26" spans="1:12" s="3" customFormat="1" ht="15.75" x14ac:dyDescent="0.25">
      <c r="A26" s="10">
        <v>22</v>
      </c>
      <c r="B26" s="7" t="s">
        <v>72</v>
      </c>
      <c r="C26" s="14" t="s">
        <v>71</v>
      </c>
      <c r="D26" s="26">
        <v>1</v>
      </c>
      <c r="E26" s="24" t="s">
        <v>68</v>
      </c>
      <c r="F26" s="24" t="s">
        <v>45</v>
      </c>
      <c r="G26" s="7" t="s">
        <v>35</v>
      </c>
      <c r="H26" s="8">
        <v>0</v>
      </c>
      <c r="I26" s="8">
        <v>0</v>
      </c>
      <c r="J26" s="7"/>
      <c r="K26" s="8">
        <v>30</v>
      </c>
      <c r="L26" s="8">
        <v>0.7</v>
      </c>
    </row>
    <row r="27" spans="1:12" s="3" customFormat="1" ht="15.75" x14ac:dyDescent="0.25">
      <c r="A27" s="10">
        <v>23</v>
      </c>
      <c r="B27" s="7" t="s">
        <v>39</v>
      </c>
      <c r="C27" s="14" t="s">
        <v>71</v>
      </c>
      <c r="D27" s="26">
        <v>4</v>
      </c>
      <c r="E27" s="24" t="s">
        <v>69</v>
      </c>
      <c r="F27" s="24" t="s">
        <v>61</v>
      </c>
      <c r="G27" s="7" t="s">
        <v>35</v>
      </c>
      <c r="H27" s="8">
        <v>70</v>
      </c>
      <c r="I27" s="8">
        <v>0</v>
      </c>
      <c r="J27" s="7"/>
      <c r="K27" s="8">
        <v>140</v>
      </c>
      <c r="L27" s="8">
        <f>158.4+10.12</f>
        <v>168.52</v>
      </c>
    </row>
    <row r="28" spans="1:12" s="3" customFormat="1" ht="15.75" x14ac:dyDescent="0.25">
      <c r="A28" s="10">
        <v>24</v>
      </c>
      <c r="B28" s="7" t="s">
        <v>39</v>
      </c>
      <c r="C28" s="14" t="s">
        <v>71</v>
      </c>
      <c r="D28" s="26">
        <v>3</v>
      </c>
      <c r="E28" s="24" t="s">
        <v>70</v>
      </c>
      <c r="F28" s="24" t="s">
        <v>61</v>
      </c>
      <c r="G28" s="7" t="s">
        <v>35</v>
      </c>
      <c r="H28" s="8">
        <v>226</v>
      </c>
      <c r="I28" s="8">
        <v>704.35</v>
      </c>
      <c r="J28" s="7" t="s">
        <v>41</v>
      </c>
      <c r="K28" s="8">
        <v>120</v>
      </c>
      <c r="L28" s="21">
        <f>3.45+3.2</f>
        <v>6.65</v>
      </c>
    </row>
    <row r="29" spans="1:12" s="3" customFormat="1" ht="15.75" x14ac:dyDescent="0.25">
      <c r="A29" s="10">
        <v>25</v>
      </c>
      <c r="B29" s="7" t="s">
        <v>39</v>
      </c>
      <c r="C29" s="14" t="s">
        <v>74</v>
      </c>
      <c r="D29" s="26">
        <v>2</v>
      </c>
      <c r="E29" s="24" t="s">
        <v>53</v>
      </c>
      <c r="F29" s="24" t="s">
        <v>20</v>
      </c>
      <c r="G29" s="7" t="s">
        <v>35</v>
      </c>
      <c r="H29" s="8">
        <v>0</v>
      </c>
      <c r="I29" s="8">
        <v>0</v>
      </c>
      <c r="J29" s="7"/>
      <c r="K29" s="8">
        <v>60</v>
      </c>
      <c r="L29" s="8">
        <v>1.33</v>
      </c>
    </row>
    <row r="30" spans="1:12" s="3" customFormat="1" ht="15.75" x14ac:dyDescent="0.25">
      <c r="A30" s="10">
        <v>26</v>
      </c>
      <c r="B30" s="7" t="s">
        <v>73</v>
      </c>
      <c r="C30" s="14" t="s">
        <v>74</v>
      </c>
      <c r="D30" s="26">
        <v>2</v>
      </c>
      <c r="E30" s="24" t="s">
        <v>53</v>
      </c>
      <c r="F30" s="24" t="s">
        <v>20</v>
      </c>
      <c r="G30" s="7" t="s">
        <v>35</v>
      </c>
      <c r="H30" s="8">
        <v>0</v>
      </c>
      <c r="I30" s="8">
        <v>0</v>
      </c>
      <c r="J30" s="7"/>
      <c r="K30" s="8">
        <v>60</v>
      </c>
      <c r="L30" s="8">
        <v>1.33</v>
      </c>
    </row>
    <row r="31" spans="1:12" s="3" customFormat="1" ht="15.75" x14ac:dyDescent="0.25">
      <c r="A31" s="10">
        <v>27</v>
      </c>
      <c r="B31" s="7" t="s">
        <v>36</v>
      </c>
      <c r="C31" s="14" t="s">
        <v>74</v>
      </c>
      <c r="D31" s="26">
        <v>2</v>
      </c>
      <c r="E31" s="24" t="s">
        <v>53</v>
      </c>
      <c r="F31" s="24" t="s">
        <v>20</v>
      </c>
      <c r="G31" s="7" t="s">
        <v>35</v>
      </c>
      <c r="H31" s="8">
        <v>0</v>
      </c>
      <c r="I31" s="8">
        <v>0</v>
      </c>
      <c r="J31" s="7"/>
      <c r="K31" s="8">
        <v>60</v>
      </c>
      <c r="L31" s="8">
        <v>1.33</v>
      </c>
    </row>
    <row r="32" spans="1:12" s="3" customFormat="1" ht="15.75" x14ac:dyDescent="0.25">
      <c r="A32" s="10">
        <v>28</v>
      </c>
      <c r="B32" s="7" t="s">
        <v>50</v>
      </c>
      <c r="C32" s="14" t="s">
        <v>74</v>
      </c>
      <c r="D32" s="26">
        <v>1</v>
      </c>
      <c r="E32" s="24" t="s">
        <v>76</v>
      </c>
      <c r="F32" s="24" t="s">
        <v>63</v>
      </c>
      <c r="G32" s="7" t="s">
        <v>35</v>
      </c>
      <c r="H32" s="8">
        <v>0</v>
      </c>
      <c r="I32" s="8">
        <v>0</v>
      </c>
      <c r="J32" s="7"/>
      <c r="K32" s="8">
        <v>40</v>
      </c>
      <c r="L32" s="8">
        <v>0.7</v>
      </c>
    </row>
    <row r="33" spans="1:12" s="3" customFormat="1" ht="15.75" x14ac:dyDescent="0.25">
      <c r="A33" s="10">
        <v>29</v>
      </c>
      <c r="B33" s="7" t="s">
        <v>49</v>
      </c>
      <c r="C33" s="14" t="s">
        <v>74</v>
      </c>
      <c r="D33" s="26">
        <v>1</v>
      </c>
      <c r="E33" s="24" t="s">
        <v>76</v>
      </c>
      <c r="F33" s="24" t="s">
        <v>63</v>
      </c>
      <c r="G33" s="7" t="s">
        <v>35</v>
      </c>
      <c r="H33" s="8">
        <v>0</v>
      </c>
      <c r="I33" s="8">
        <v>0</v>
      </c>
      <c r="J33" s="7"/>
      <c r="K33" s="8">
        <v>40</v>
      </c>
      <c r="L33" s="8">
        <v>0.7</v>
      </c>
    </row>
    <row r="34" spans="1:12" s="3" customFormat="1" ht="15.75" x14ac:dyDescent="0.25">
      <c r="A34" s="10">
        <v>30</v>
      </c>
      <c r="B34" s="7" t="s">
        <v>73</v>
      </c>
      <c r="C34" s="14" t="s">
        <v>74</v>
      </c>
      <c r="D34" s="26">
        <v>1</v>
      </c>
      <c r="E34" s="24" t="s">
        <v>77</v>
      </c>
      <c r="F34" s="28" t="s">
        <v>104</v>
      </c>
      <c r="G34" s="7" t="s">
        <v>35</v>
      </c>
      <c r="H34" s="8">
        <v>0</v>
      </c>
      <c r="I34" s="8">
        <v>0</v>
      </c>
      <c r="J34" s="7"/>
      <c r="K34" s="8">
        <v>40</v>
      </c>
      <c r="L34" s="8">
        <f>32.6+0.7</f>
        <v>33.300000000000004</v>
      </c>
    </row>
    <row r="35" spans="1:12" s="3" customFormat="1" ht="31.5" x14ac:dyDescent="0.25">
      <c r="A35" s="10">
        <v>31</v>
      </c>
      <c r="B35" s="7" t="s">
        <v>72</v>
      </c>
      <c r="C35" s="14" t="s">
        <v>74</v>
      </c>
      <c r="D35" s="26">
        <v>2</v>
      </c>
      <c r="E35" s="24" t="s">
        <v>52</v>
      </c>
      <c r="F35" s="24" t="s">
        <v>45</v>
      </c>
      <c r="G35" s="7" t="s">
        <v>28</v>
      </c>
      <c r="H35" s="8">
        <v>105</v>
      </c>
      <c r="I35" s="8">
        <v>374.88</v>
      </c>
      <c r="J35" s="7" t="s">
        <v>41</v>
      </c>
      <c r="K35" s="8">
        <v>120</v>
      </c>
      <c r="L35" s="8">
        <v>2.2999999999999998</v>
      </c>
    </row>
    <row r="36" spans="1:12" s="3" customFormat="1" ht="15.75" x14ac:dyDescent="0.25">
      <c r="A36" s="10">
        <v>32</v>
      </c>
      <c r="B36" s="7" t="s">
        <v>47</v>
      </c>
      <c r="C36" s="14" t="s">
        <v>74</v>
      </c>
      <c r="D36" s="26">
        <v>5</v>
      </c>
      <c r="E36" s="24" t="s">
        <v>78</v>
      </c>
      <c r="F36" s="24" t="s">
        <v>51</v>
      </c>
      <c r="G36" s="7" t="s">
        <v>35</v>
      </c>
      <c r="H36" s="8">
        <v>0</v>
      </c>
      <c r="I36" s="8">
        <v>0</v>
      </c>
      <c r="J36" s="7"/>
      <c r="K36" s="8">
        <v>101.5</v>
      </c>
      <c r="L36" s="8">
        <v>5.75</v>
      </c>
    </row>
    <row r="37" spans="1:12" s="3" customFormat="1" ht="15.75" x14ac:dyDescent="0.25">
      <c r="A37" s="10">
        <v>33</v>
      </c>
      <c r="B37" s="7" t="s">
        <v>39</v>
      </c>
      <c r="C37" s="14" t="s">
        <v>74</v>
      </c>
      <c r="D37" s="26">
        <v>3</v>
      </c>
      <c r="E37" s="24" t="s">
        <v>42</v>
      </c>
      <c r="F37" s="24" t="s">
        <v>61</v>
      </c>
      <c r="G37" s="7" t="s">
        <v>35</v>
      </c>
      <c r="H37" s="8">
        <v>190</v>
      </c>
      <c r="I37" s="8">
        <v>0</v>
      </c>
      <c r="J37" s="7"/>
      <c r="K37" s="8">
        <v>92</v>
      </c>
      <c r="L37" s="8">
        <f>10.97+2.31</f>
        <v>13.280000000000001</v>
      </c>
    </row>
    <row r="38" spans="1:12" s="3" customFormat="1" ht="15.75" x14ac:dyDescent="0.25">
      <c r="A38" s="10">
        <v>34</v>
      </c>
      <c r="B38" s="7" t="s">
        <v>43</v>
      </c>
      <c r="C38" s="14" t="s">
        <v>74</v>
      </c>
      <c r="D38" s="26">
        <v>5</v>
      </c>
      <c r="E38" s="24" t="s">
        <v>78</v>
      </c>
      <c r="F38" s="24" t="s">
        <v>51</v>
      </c>
      <c r="G38" s="7" t="s">
        <v>35</v>
      </c>
      <c r="H38" s="8">
        <v>0</v>
      </c>
      <c r="I38" s="8">
        <v>0</v>
      </c>
      <c r="J38" s="7"/>
      <c r="K38" s="8">
        <v>101.5</v>
      </c>
      <c r="L38" s="8">
        <v>5.75</v>
      </c>
    </row>
    <row r="39" spans="1:12" s="3" customFormat="1" ht="15.75" x14ac:dyDescent="0.25">
      <c r="A39" s="10">
        <v>35</v>
      </c>
      <c r="B39" s="7" t="s">
        <v>39</v>
      </c>
      <c r="C39" s="14" t="s">
        <v>74</v>
      </c>
      <c r="D39" s="26">
        <v>3</v>
      </c>
      <c r="E39" s="24" t="s">
        <v>44</v>
      </c>
      <c r="F39" s="24" t="s">
        <v>61</v>
      </c>
      <c r="G39" s="7" t="s">
        <v>35</v>
      </c>
      <c r="H39" s="8">
        <v>0</v>
      </c>
      <c r="I39" s="8">
        <v>0</v>
      </c>
      <c r="J39" s="7"/>
      <c r="K39" s="8">
        <v>90</v>
      </c>
      <c r="L39" s="8">
        <v>2.31</v>
      </c>
    </row>
    <row r="40" spans="1:12" s="3" customFormat="1" ht="15.75" x14ac:dyDescent="0.25">
      <c r="A40" s="10">
        <v>36</v>
      </c>
      <c r="B40" s="7" t="s">
        <v>39</v>
      </c>
      <c r="C40" s="14" t="s">
        <v>74</v>
      </c>
      <c r="D40" s="26">
        <v>3</v>
      </c>
      <c r="E40" s="24" t="s">
        <v>79</v>
      </c>
      <c r="F40" s="24" t="s">
        <v>45</v>
      </c>
      <c r="G40" s="7" t="s">
        <v>35</v>
      </c>
      <c r="H40" s="8">
        <v>184.4</v>
      </c>
      <c r="I40" s="8">
        <v>248.83</v>
      </c>
      <c r="J40" s="7" t="s">
        <v>41</v>
      </c>
      <c r="K40" s="8">
        <v>92</v>
      </c>
      <c r="L40" s="8">
        <f>49.72+24.86+3.45</f>
        <v>78.03</v>
      </c>
    </row>
    <row r="41" spans="1:12" s="3" customFormat="1" ht="15.75" x14ac:dyDescent="0.25">
      <c r="A41" s="10">
        <v>37</v>
      </c>
      <c r="B41" s="7" t="s">
        <v>43</v>
      </c>
      <c r="C41" s="14" t="s">
        <v>74</v>
      </c>
      <c r="D41" s="26">
        <v>3</v>
      </c>
      <c r="E41" s="24" t="s">
        <v>79</v>
      </c>
      <c r="F41" s="24" t="s">
        <v>45</v>
      </c>
      <c r="G41" s="7" t="s">
        <v>35</v>
      </c>
      <c r="H41" s="8">
        <v>184.4</v>
      </c>
      <c r="I41" s="8">
        <v>248.83</v>
      </c>
      <c r="J41" s="7" t="s">
        <v>41</v>
      </c>
      <c r="K41" s="8">
        <v>92</v>
      </c>
      <c r="L41" s="8">
        <f>10.8+3.45</f>
        <v>14.25</v>
      </c>
    </row>
    <row r="42" spans="1:12" s="3" customFormat="1" ht="15.75" x14ac:dyDescent="0.25">
      <c r="A42" s="10">
        <v>38</v>
      </c>
      <c r="B42" s="7" t="s">
        <v>46</v>
      </c>
      <c r="C42" s="14" t="s">
        <v>74</v>
      </c>
      <c r="D42" s="26">
        <v>7</v>
      </c>
      <c r="E42" s="24" t="s">
        <v>80</v>
      </c>
      <c r="F42" s="24" t="s">
        <v>48</v>
      </c>
      <c r="G42" s="7" t="s">
        <v>35</v>
      </c>
      <c r="H42" s="8">
        <v>0</v>
      </c>
      <c r="I42" s="8">
        <v>0</v>
      </c>
      <c r="J42" s="7"/>
      <c r="K42" s="8">
        <v>227.5</v>
      </c>
      <c r="L42" s="8">
        <v>8.0500000000000007</v>
      </c>
    </row>
    <row r="43" spans="1:12" s="3" customFormat="1" ht="15.75" x14ac:dyDescent="0.25">
      <c r="A43" s="10">
        <v>39</v>
      </c>
      <c r="B43" s="7" t="s">
        <v>43</v>
      </c>
      <c r="C43" s="14" t="s">
        <v>74</v>
      </c>
      <c r="D43" s="26">
        <v>2</v>
      </c>
      <c r="E43" s="24" t="s">
        <v>42</v>
      </c>
      <c r="F43" s="24" t="s">
        <v>45</v>
      </c>
      <c r="G43" s="7" t="s">
        <v>35</v>
      </c>
      <c r="H43" s="8">
        <v>102</v>
      </c>
      <c r="I43" s="8">
        <v>0</v>
      </c>
      <c r="J43" s="7"/>
      <c r="K43" s="8">
        <v>80</v>
      </c>
      <c r="L43" s="8">
        <f>2.3+12.5</f>
        <v>14.8</v>
      </c>
    </row>
    <row r="44" spans="1:12" s="3" customFormat="1" ht="15.75" x14ac:dyDescent="0.25">
      <c r="A44" s="10">
        <v>40</v>
      </c>
      <c r="B44" s="7" t="s">
        <v>54</v>
      </c>
      <c r="C44" s="14" t="s">
        <v>74</v>
      </c>
      <c r="D44" s="26">
        <v>2</v>
      </c>
      <c r="E44" s="24" t="s">
        <v>42</v>
      </c>
      <c r="F44" s="24" t="s">
        <v>45</v>
      </c>
      <c r="G44" s="7" t="s">
        <v>35</v>
      </c>
      <c r="H44" s="8">
        <v>102</v>
      </c>
      <c r="I44" s="8">
        <v>0</v>
      </c>
      <c r="J44" s="7"/>
      <c r="K44" s="8">
        <v>80</v>
      </c>
      <c r="L44" s="8">
        <f>2.3+12.5</f>
        <v>14.8</v>
      </c>
    </row>
    <row r="45" spans="1:12" s="3" customFormat="1" ht="15.75" x14ac:dyDescent="0.25">
      <c r="A45" s="10">
        <v>41</v>
      </c>
      <c r="B45" s="7" t="s">
        <v>47</v>
      </c>
      <c r="C45" s="14" t="s">
        <v>74</v>
      </c>
      <c r="D45" s="26">
        <v>3</v>
      </c>
      <c r="E45" s="24" t="s">
        <v>82</v>
      </c>
      <c r="F45" s="24" t="s">
        <v>45</v>
      </c>
      <c r="G45" s="7" t="s">
        <v>35</v>
      </c>
      <c r="H45" s="8">
        <v>274</v>
      </c>
      <c r="I45" s="8">
        <v>0</v>
      </c>
      <c r="J45" s="7"/>
      <c r="K45" s="8">
        <v>80.5</v>
      </c>
      <c r="L45" s="8">
        <f>3.28+8.12</f>
        <v>11.399999999999999</v>
      </c>
    </row>
    <row r="46" spans="1:12" s="3" customFormat="1" ht="15.75" x14ac:dyDescent="0.25">
      <c r="A46" s="10">
        <v>42</v>
      </c>
      <c r="B46" s="7" t="s">
        <v>36</v>
      </c>
      <c r="C46" s="14" t="s">
        <v>74</v>
      </c>
      <c r="D46" s="26">
        <v>3</v>
      </c>
      <c r="E46" s="24" t="s">
        <v>82</v>
      </c>
      <c r="F46" s="24" t="s">
        <v>45</v>
      </c>
      <c r="G46" s="7" t="s">
        <v>35</v>
      </c>
      <c r="H46" s="8">
        <v>274</v>
      </c>
      <c r="I46" s="8">
        <v>0</v>
      </c>
      <c r="J46" s="7"/>
      <c r="K46" s="8">
        <v>80.5</v>
      </c>
      <c r="L46" s="8">
        <f>3.28+8.12</f>
        <v>11.399999999999999</v>
      </c>
    </row>
    <row r="47" spans="1:12" s="3" customFormat="1" ht="15.75" x14ac:dyDescent="0.25">
      <c r="A47" s="10">
        <v>43</v>
      </c>
      <c r="B47" s="7" t="s">
        <v>73</v>
      </c>
      <c r="C47" s="14" t="s">
        <v>74</v>
      </c>
      <c r="D47" s="26">
        <v>3</v>
      </c>
      <c r="E47" s="24" t="s">
        <v>82</v>
      </c>
      <c r="F47" s="24" t="s">
        <v>45</v>
      </c>
      <c r="G47" s="7" t="s">
        <v>35</v>
      </c>
      <c r="H47" s="8">
        <v>274</v>
      </c>
      <c r="I47" s="8">
        <v>0</v>
      </c>
      <c r="J47" s="7"/>
      <c r="K47" s="8">
        <v>105</v>
      </c>
      <c r="L47" s="8">
        <f>3.28+8.11</f>
        <v>11.389999999999999</v>
      </c>
    </row>
    <row r="48" spans="1:12" s="3" customFormat="1" ht="15.75" x14ac:dyDescent="0.25">
      <c r="A48" s="10">
        <v>44</v>
      </c>
      <c r="B48" s="7" t="s">
        <v>43</v>
      </c>
      <c r="C48" s="14" t="s">
        <v>74</v>
      </c>
      <c r="D48" s="26">
        <v>4</v>
      </c>
      <c r="E48" s="24" t="s">
        <v>81</v>
      </c>
      <c r="F48" s="24" t="s">
        <v>61</v>
      </c>
      <c r="G48" s="7" t="s">
        <v>35</v>
      </c>
      <c r="H48" s="8">
        <v>0</v>
      </c>
      <c r="I48" s="8">
        <v>530</v>
      </c>
      <c r="J48" s="7" t="s">
        <v>41</v>
      </c>
      <c r="K48" s="8">
        <v>140</v>
      </c>
      <c r="L48" s="8">
        <v>4.5999999999999996</v>
      </c>
    </row>
    <row r="49" spans="1:12" s="3" customFormat="1" ht="15.75" x14ac:dyDescent="0.25">
      <c r="A49" s="10">
        <v>45</v>
      </c>
      <c r="B49" s="7" t="s">
        <v>39</v>
      </c>
      <c r="C49" s="14" t="s">
        <v>74</v>
      </c>
      <c r="D49" s="26">
        <v>4</v>
      </c>
      <c r="E49" s="24" t="s">
        <v>83</v>
      </c>
      <c r="F49" s="24" t="s">
        <v>25</v>
      </c>
      <c r="G49" s="7" t="s">
        <v>35</v>
      </c>
      <c r="H49" s="8">
        <v>0</v>
      </c>
      <c r="I49" s="8">
        <v>0</v>
      </c>
      <c r="J49" s="7"/>
      <c r="K49" s="8">
        <v>156</v>
      </c>
      <c r="L49" s="8">
        <v>4.18</v>
      </c>
    </row>
    <row r="50" spans="1:12" s="3" customFormat="1" ht="15.75" x14ac:dyDescent="0.25">
      <c r="A50" s="10">
        <v>46</v>
      </c>
      <c r="B50" s="7" t="s">
        <v>39</v>
      </c>
      <c r="C50" s="14" t="s">
        <v>74</v>
      </c>
      <c r="D50" s="26">
        <v>4</v>
      </c>
      <c r="E50" s="24" t="s">
        <v>83</v>
      </c>
      <c r="F50" s="24" t="s">
        <v>25</v>
      </c>
      <c r="G50" s="7" t="s">
        <v>35</v>
      </c>
      <c r="H50" s="8">
        <v>0</v>
      </c>
      <c r="I50" s="8">
        <v>0</v>
      </c>
      <c r="J50" s="7"/>
      <c r="K50" s="8">
        <v>156</v>
      </c>
      <c r="L50" s="8">
        <v>4.18</v>
      </c>
    </row>
    <row r="51" spans="1:12" s="3" customFormat="1" ht="15.75" x14ac:dyDescent="0.25">
      <c r="A51" s="10">
        <v>47</v>
      </c>
      <c r="B51" s="7" t="s">
        <v>39</v>
      </c>
      <c r="C51" s="14" t="s">
        <v>74</v>
      </c>
      <c r="D51" s="26">
        <v>4</v>
      </c>
      <c r="E51" s="24" t="s">
        <v>83</v>
      </c>
      <c r="F51" s="24" t="s">
        <v>25</v>
      </c>
      <c r="G51" s="7" t="s">
        <v>35</v>
      </c>
      <c r="H51" s="8">
        <v>0</v>
      </c>
      <c r="I51" s="8">
        <v>0</v>
      </c>
      <c r="J51" s="7"/>
      <c r="K51" s="8">
        <v>156</v>
      </c>
      <c r="L51" s="8">
        <v>4.18</v>
      </c>
    </row>
    <row r="52" spans="1:12" s="3" customFormat="1" ht="15.75" x14ac:dyDescent="0.25">
      <c r="A52" s="10">
        <v>48</v>
      </c>
      <c r="B52" s="7" t="s">
        <v>39</v>
      </c>
      <c r="C52" s="14" t="s">
        <v>74</v>
      </c>
      <c r="D52" s="26">
        <v>4</v>
      </c>
      <c r="E52" s="24" t="s">
        <v>83</v>
      </c>
      <c r="F52" s="24" t="s">
        <v>25</v>
      </c>
      <c r="G52" s="7" t="s">
        <v>35</v>
      </c>
      <c r="H52" s="8">
        <v>0</v>
      </c>
      <c r="I52" s="8">
        <v>0</v>
      </c>
      <c r="J52" s="7"/>
      <c r="K52" s="8">
        <v>156</v>
      </c>
      <c r="L52" s="8">
        <v>4.18</v>
      </c>
    </row>
    <row r="53" spans="1:12" s="3" customFormat="1" ht="15.75" x14ac:dyDescent="0.25">
      <c r="A53" s="10">
        <v>49</v>
      </c>
      <c r="B53" s="7" t="s">
        <v>39</v>
      </c>
      <c r="C53" s="14" t="s">
        <v>74</v>
      </c>
      <c r="D53" s="26">
        <v>4</v>
      </c>
      <c r="E53" s="24" t="s">
        <v>83</v>
      </c>
      <c r="F53" s="24" t="s">
        <v>25</v>
      </c>
      <c r="G53" s="7" t="s">
        <v>35</v>
      </c>
      <c r="H53" s="8">
        <v>0</v>
      </c>
      <c r="I53" s="8">
        <v>0</v>
      </c>
      <c r="J53" s="7"/>
      <c r="K53" s="8">
        <v>156</v>
      </c>
      <c r="L53" s="8">
        <v>4.18</v>
      </c>
    </row>
    <row r="54" spans="1:12" s="3" customFormat="1" ht="15.75" x14ac:dyDescent="0.25">
      <c r="A54" s="10">
        <v>50</v>
      </c>
      <c r="B54" s="7" t="s">
        <v>47</v>
      </c>
      <c r="C54" s="14" t="s">
        <v>74</v>
      </c>
      <c r="D54" s="26">
        <v>4</v>
      </c>
      <c r="E54" s="24" t="s">
        <v>83</v>
      </c>
      <c r="F54" s="24" t="s">
        <v>25</v>
      </c>
      <c r="G54" s="7" t="s">
        <v>35</v>
      </c>
      <c r="H54" s="8">
        <v>0</v>
      </c>
      <c r="I54" s="8">
        <v>0</v>
      </c>
      <c r="J54" s="7"/>
      <c r="K54" s="8">
        <v>156</v>
      </c>
      <c r="L54" s="8">
        <v>4.18</v>
      </c>
    </row>
    <row r="55" spans="1:12" ht="15.75" x14ac:dyDescent="0.25">
      <c r="A55" s="10">
        <v>51</v>
      </c>
      <c r="B55" s="7" t="s">
        <v>47</v>
      </c>
      <c r="C55" s="13" t="s">
        <v>75</v>
      </c>
      <c r="D55" s="26">
        <v>3</v>
      </c>
      <c r="E55" s="24" t="s">
        <v>52</v>
      </c>
      <c r="F55" s="24" t="s">
        <v>61</v>
      </c>
      <c r="G55" s="5" t="s">
        <v>35</v>
      </c>
      <c r="H55" s="6">
        <v>0</v>
      </c>
      <c r="I55" s="6">
        <v>0</v>
      </c>
      <c r="J55" s="5"/>
      <c r="K55" s="6">
        <v>138</v>
      </c>
      <c r="L55" s="6">
        <f>22.4+3.45</f>
        <v>25.849999999999998</v>
      </c>
    </row>
    <row r="56" spans="1:12" ht="15.75" x14ac:dyDescent="0.25">
      <c r="A56" s="10">
        <v>52</v>
      </c>
      <c r="B56" s="7" t="s">
        <v>36</v>
      </c>
      <c r="C56" s="13" t="s">
        <v>75</v>
      </c>
      <c r="D56" s="26">
        <v>2</v>
      </c>
      <c r="E56" s="24" t="s">
        <v>85</v>
      </c>
      <c r="F56" s="24" t="s">
        <v>45</v>
      </c>
      <c r="G56" s="5" t="s">
        <v>35</v>
      </c>
      <c r="H56" s="6">
        <v>140</v>
      </c>
      <c r="I56" s="6">
        <v>0</v>
      </c>
      <c r="J56" s="5"/>
      <c r="K56" s="6">
        <v>80</v>
      </c>
      <c r="L56" s="6">
        <v>1.4</v>
      </c>
    </row>
    <row r="57" spans="1:12" ht="15.75" x14ac:dyDescent="0.25">
      <c r="A57" s="10">
        <v>53</v>
      </c>
      <c r="B57" s="7" t="s">
        <v>72</v>
      </c>
      <c r="C57" s="13" t="s">
        <v>75</v>
      </c>
      <c r="D57" s="26">
        <v>1</v>
      </c>
      <c r="E57" s="24" t="s">
        <v>84</v>
      </c>
      <c r="F57" s="24" t="s">
        <v>45</v>
      </c>
      <c r="G57" s="5" t="s">
        <v>35</v>
      </c>
      <c r="H57" s="6">
        <v>0</v>
      </c>
      <c r="I57" s="6">
        <v>0</v>
      </c>
      <c r="J57" s="5"/>
      <c r="K57" s="6">
        <v>30</v>
      </c>
      <c r="L57" s="6">
        <v>0.7</v>
      </c>
    </row>
    <row r="58" spans="1:12" ht="31.5" x14ac:dyDescent="0.25">
      <c r="A58" s="10">
        <v>54</v>
      </c>
      <c r="B58" s="5" t="s">
        <v>91</v>
      </c>
      <c r="C58" s="13" t="s">
        <v>75</v>
      </c>
      <c r="D58" s="26">
        <v>1</v>
      </c>
      <c r="E58" s="24" t="s">
        <v>84</v>
      </c>
      <c r="F58" s="24" t="s">
        <v>45</v>
      </c>
      <c r="G58" s="5" t="s">
        <v>35</v>
      </c>
      <c r="H58" s="6">
        <v>0</v>
      </c>
      <c r="I58" s="6">
        <v>0</v>
      </c>
      <c r="J58" s="5"/>
      <c r="K58" s="6">
        <v>30</v>
      </c>
      <c r="L58" s="6">
        <v>0.7</v>
      </c>
    </row>
    <row r="59" spans="1:12" ht="15.75" x14ac:dyDescent="0.25">
      <c r="A59" s="10">
        <v>55</v>
      </c>
      <c r="B59" s="5" t="s">
        <v>92</v>
      </c>
      <c r="C59" s="13" t="s">
        <v>75</v>
      </c>
      <c r="D59" s="26">
        <v>3</v>
      </c>
      <c r="E59" s="24" t="s">
        <v>52</v>
      </c>
      <c r="F59" s="24" t="s">
        <v>45</v>
      </c>
      <c r="G59" s="5" t="s">
        <v>35</v>
      </c>
      <c r="H59" s="6">
        <v>0</v>
      </c>
      <c r="I59" s="6">
        <v>0</v>
      </c>
      <c r="J59" s="5"/>
      <c r="K59" s="6">
        <v>180</v>
      </c>
      <c r="L59" s="6">
        <f>22.4+3.45</f>
        <v>25.849999999999998</v>
      </c>
    </row>
    <row r="60" spans="1:12" ht="15.75" x14ac:dyDescent="0.25">
      <c r="A60" s="10">
        <v>56</v>
      </c>
      <c r="B60" s="7" t="s">
        <v>39</v>
      </c>
      <c r="C60" s="13" t="s">
        <v>75</v>
      </c>
      <c r="D60" s="26">
        <v>1</v>
      </c>
      <c r="E60" s="24" t="s">
        <v>53</v>
      </c>
      <c r="F60" s="24" t="s">
        <v>45</v>
      </c>
      <c r="G60" s="5" t="s">
        <v>35</v>
      </c>
      <c r="H60" s="6">
        <v>0</v>
      </c>
      <c r="I60" s="6">
        <v>0</v>
      </c>
      <c r="J60" s="5"/>
      <c r="K60" s="6">
        <v>30</v>
      </c>
      <c r="L60" s="6">
        <v>0.7</v>
      </c>
    </row>
    <row r="61" spans="1:12" ht="15.75" x14ac:dyDescent="0.25">
      <c r="A61" s="10">
        <v>57</v>
      </c>
      <c r="B61" s="7" t="s">
        <v>43</v>
      </c>
      <c r="C61" s="13" t="s">
        <v>75</v>
      </c>
      <c r="D61" s="26">
        <v>1</v>
      </c>
      <c r="E61" s="24" t="s">
        <v>53</v>
      </c>
      <c r="F61" s="24" t="s">
        <v>45</v>
      </c>
      <c r="G61" s="5" t="s">
        <v>35</v>
      </c>
      <c r="H61" s="6">
        <v>0</v>
      </c>
      <c r="I61" s="6">
        <v>0</v>
      </c>
      <c r="J61" s="5"/>
      <c r="K61" s="6">
        <v>30</v>
      </c>
      <c r="L61" s="6">
        <v>0.7</v>
      </c>
    </row>
    <row r="62" spans="1:12" ht="15.75" x14ac:dyDescent="0.25">
      <c r="A62" s="10">
        <v>58</v>
      </c>
      <c r="B62" s="7" t="s">
        <v>47</v>
      </c>
      <c r="C62" s="13" t="s">
        <v>75</v>
      </c>
      <c r="D62" s="26">
        <v>1</v>
      </c>
      <c r="E62" s="24" t="s">
        <v>53</v>
      </c>
      <c r="F62" s="24" t="s">
        <v>45</v>
      </c>
      <c r="G62" s="5" t="s">
        <v>35</v>
      </c>
      <c r="H62" s="6">
        <v>0</v>
      </c>
      <c r="I62" s="6">
        <v>0</v>
      </c>
      <c r="J62" s="5"/>
      <c r="K62" s="6">
        <v>30</v>
      </c>
      <c r="L62" s="6">
        <v>0.7</v>
      </c>
    </row>
    <row r="63" spans="1:12" ht="15.75" x14ac:dyDescent="0.25">
      <c r="A63" s="10">
        <v>59</v>
      </c>
      <c r="B63" s="7" t="s">
        <v>72</v>
      </c>
      <c r="C63" s="13" t="s">
        <v>75</v>
      </c>
      <c r="D63" s="26">
        <v>1</v>
      </c>
      <c r="E63" s="24" t="s">
        <v>53</v>
      </c>
      <c r="F63" s="24" t="s">
        <v>45</v>
      </c>
      <c r="G63" s="5" t="s">
        <v>35</v>
      </c>
      <c r="H63" s="6">
        <v>0</v>
      </c>
      <c r="I63" s="6">
        <v>0</v>
      </c>
      <c r="J63" s="5"/>
      <c r="K63" s="6">
        <v>30</v>
      </c>
      <c r="L63" s="6">
        <v>0.7</v>
      </c>
    </row>
    <row r="64" spans="1:12" ht="15.75" x14ac:dyDescent="0.25">
      <c r="A64" s="10">
        <v>60</v>
      </c>
      <c r="B64" s="5" t="s">
        <v>93</v>
      </c>
      <c r="C64" s="13" t="s">
        <v>75</v>
      </c>
      <c r="D64" s="26">
        <v>2</v>
      </c>
      <c r="E64" s="24" t="s">
        <v>86</v>
      </c>
      <c r="F64" s="24" t="s">
        <v>63</v>
      </c>
      <c r="G64" s="7" t="s">
        <v>35</v>
      </c>
      <c r="H64" s="8">
        <v>0</v>
      </c>
      <c r="I64" s="8">
        <v>0</v>
      </c>
      <c r="J64" s="7"/>
      <c r="K64" s="8">
        <v>60</v>
      </c>
      <c r="L64" s="8">
        <v>2.77</v>
      </c>
    </row>
    <row r="65" spans="1:12" ht="15.75" x14ac:dyDescent="0.25">
      <c r="A65" s="10">
        <v>61</v>
      </c>
      <c r="B65" s="5" t="s">
        <v>94</v>
      </c>
      <c r="C65" s="13" t="s">
        <v>75</v>
      </c>
      <c r="D65" s="26">
        <v>2</v>
      </c>
      <c r="E65" s="24" t="s">
        <v>86</v>
      </c>
      <c r="F65" s="24" t="s">
        <v>63</v>
      </c>
      <c r="G65" s="7" t="s">
        <v>35</v>
      </c>
      <c r="H65" s="8">
        <v>0</v>
      </c>
      <c r="I65" s="8">
        <v>0</v>
      </c>
      <c r="J65" s="7"/>
      <c r="K65" s="8">
        <v>60</v>
      </c>
      <c r="L65" s="8">
        <v>2.77</v>
      </c>
    </row>
    <row r="66" spans="1:12" ht="15.75" x14ac:dyDescent="0.25">
      <c r="A66" s="10">
        <v>62</v>
      </c>
      <c r="B66" s="5" t="s">
        <v>94</v>
      </c>
      <c r="C66" s="13" t="s">
        <v>75</v>
      </c>
      <c r="D66" s="26">
        <v>2</v>
      </c>
      <c r="E66" s="24" t="s">
        <v>86</v>
      </c>
      <c r="F66" s="24" t="s">
        <v>63</v>
      </c>
      <c r="G66" s="7" t="s">
        <v>35</v>
      </c>
      <c r="H66" s="8">
        <v>0</v>
      </c>
      <c r="I66" s="8">
        <v>0</v>
      </c>
      <c r="J66" s="7"/>
      <c r="K66" s="8">
        <v>60</v>
      </c>
      <c r="L66" s="8">
        <v>2.77</v>
      </c>
    </row>
    <row r="67" spans="1:12" ht="27.6" customHeight="1" x14ac:dyDescent="0.25">
      <c r="A67" s="10">
        <v>63</v>
      </c>
      <c r="B67" s="5" t="s">
        <v>95</v>
      </c>
      <c r="C67" s="13" t="s">
        <v>75</v>
      </c>
      <c r="D67" s="26">
        <v>2</v>
      </c>
      <c r="E67" s="24" t="s">
        <v>86</v>
      </c>
      <c r="F67" s="24" t="s">
        <v>63</v>
      </c>
      <c r="G67" s="7" t="s">
        <v>35</v>
      </c>
      <c r="H67" s="8">
        <v>0</v>
      </c>
      <c r="I67" s="8">
        <v>0</v>
      </c>
      <c r="J67" s="7"/>
      <c r="K67" s="8">
        <v>60</v>
      </c>
      <c r="L67" s="8">
        <v>2.77</v>
      </c>
    </row>
    <row r="68" spans="1:12" ht="15.75" x14ac:dyDescent="0.25">
      <c r="A68" s="10">
        <v>64</v>
      </c>
      <c r="B68" s="5" t="s">
        <v>93</v>
      </c>
      <c r="C68" s="13" t="s">
        <v>75</v>
      </c>
      <c r="D68" s="26">
        <v>2</v>
      </c>
      <c r="E68" s="24" t="s">
        <v>86</v>
      </c>
      <c r="F68" s="24" t="s">
        <v>63</v>
      </c>
      <c r="G68" s="7" t="s">
        <v>35</v>
      </c>
      <c r="H68" s="8">
        <v>0</v>
      </c>
      <c r="I68" s="8">
        <v>0</v>
      </c>
      <c r="J68" s="7"/>
      <c r="K68" s="8">
        <v>60</v>
      </c>
      <c r="L68" s="8">
        <v>2.77</v>
      </c>
    </row>
    <row r="69" spans="1:12" ht="33" customHeight="1" x14ac:dyDescent="0.25">
      <c r="A69" s="10">
        <v>65</v>
      </c>
      <c r="B69" s="5" t="s">
        <v>96</v>
      </c>
      <c r="C69" s="13" t="s">
        <v>75</v>
      </c>
      <c r="D69" s="26">
        <v>2</v>
      </c>
      <c r="E69" s="24" t="s">
        <v>86</v>
      </c>
      <c r="F69" s="24" t="s">
        <v>63</v>
      </c>
      <c r="G69" s="7" t="s">
        <v>35</v>
      </c>
      <c r="H69" s="8">
        <v>0</v>
      </c>
      <c r="I69" s="8">
        <v>0</v>
      </c>
      <c r="J69" s="7"/>
      <c r="K69" s="8">
        <v>60</v>
      </c>
      <c r="L69" s="8">
        <v>2.77</v>
      </c>
    </row>
    <row r="70" spans="1:12" ht="15.75" x14ac:dyDescent="0.25">
      <c r="A70" s="10">
        <v>66</v>
      </c>
      <c r="B70" s="5" t="s">
        <v>93</v>
      </c>
      <c r="C70" s="13" t="s">
        <v>75</v>
      </c>
      <c r="D70" s="26">
        <v>2</v>
      </c>
      <c r="E70" s="24" t="s">
        <v>86</v>
      </c>
      <c r="F70" s="24" t="s">
        <v>63</v>
      </c>
      <c r="G70" s="7" t="s">
        <v>35</v>
      </c>
      <c r="H70" s="8">
        <v>0</v>
      </c>
      <c r="I70" s="8">
        <v>0</v>
      </c>
      <c r="J70" s="7"/>
      <c r="K70" s="8">
        <v>60</v>
      </c>
      <c r="L70" s="8">
        <v>2.77</v>
      </c>
    </row>
    <row r="71" spans="1:12" s="3" customFormat="1" ht="15.75" x14ac:dyDescent="0.25">
      <c r="A71" s="10">
        <v>67</v>
      </c>
      <c r="B71" s="7" t="s">
        <v>46</v>
      </c>
      <c r="C71" s="14" t="s">
        <v>75</v>
      </c>
      <c r="D71" s="26">
        <v>2</v>
      </c>
      <c r="E71" s="24" t="s">
        <v>86</v>
      </c>
      <c r="F71" s="24" t="s">
        <v>63</v>
      </c>
      <c r="G71" s="7" t="s">
        <v>35</v>
      </c>
      <c r="H71" s="8">
        <v>0</v>
      </c>
      <c r="I71" s="8">
        <v>0</v>
      </c>
      <c r="J71" s="7"/>
      <c r="K71" s="8">
        <v>60</v>
      </c>
      <c r="L71" s="8">
        <v>2.77</v>
      </c>
    </row>
    <row r="72" spans="1:12" s="3" customFormat="1" ht="15.75" x14ac:dyDescent="0.25">
      <c r="A72" s="10">
        <v>68</v>
      </c>
      <c r="B72" s="5" t="s">
        <v>94</v>
      </c>
      <c r="C72" s="14" t="s">
        <v>75</v>
      </c>
      <c r="D72" s="26">
        <v>2</v>
      </c>
      <c r="E72" s="24" t="s">
        <v>86</v>
      </c>
      <c r="F72" s="24" t="s">
        <v>63</v>
      </c>
      <c r="G72" s="7" t="s">
        <v>35</v>
      </c>
      <c r="H72" s="8">
        <v>0</v>
      </c>
      <c r="I72" s="8">
        <v>0</v>
      </c>
      <c r="J72" s="7"/>
      <c r="K72" s="8">
        <v>60</v>
      </c>
      <c r="L72" s="8">
        <v>2.77</v>
      </c>
    </row>
    <row r="73" spans="1:12" s="3" customFormat="1" ht="15.75" x14ac:dyDescent="0.25">
      <c r="A73" s="10">
        <v>69</v>
      </c>
      <c r="B73" s="7" t="s">
        <v>50</v>
      </c>
      <c r="C73" s="14" t="s">
        <v>75</v>
      </c>
      <c r="D73" s="26">
        <v>2</v>
      </c>
      <c r="E73" s="24" t="s">
        <v>86</v>
      </c>
      <c r="F73" s="24" t="s">
        <v>63</v>
      </c>
      <c r="G73" s="7" t="s">
        <v>35</v>
      </c>
      <c r="H73" s="8">
        <v>0</v>
      </c>
      <c r="I73" s="8">
        <v>0</v>
      </c>
      <c r="J73" s="7"/>
      <c r="K73" s="8">
        <v>60</v>
      </c>
      <c r="L73" s="8">
        <v>2.77</v>
      </c>
    </row>
    <row r="74" spans="1:12" s="3" customFormat="1" ht="15.75" x14ac:dyDescent="0.25">
      <c r="A74" s="10">
        <v>70</v>
      </c>
      <c r="B74" s="5" t="s">
        <v>94</v>
      </c>
      <c r="C74" s="14" t="s">
        <v>75</v>
      </c>
      <c r="D74" s="26">
        <v>2</v>
      </c>
      <c r="E74" s="24" t="s">
        <v>86</v>
      </c>
      <c r="F74" s="24" t="s">
        <v>63</v>
      </c>
      <c r="G74" s="7" t="s">
        <v>35</v>
      </c>
      <c r="H74" s="8">
        <v>0</v>
      </c>
      <c r="I74" s="8">
        <v>0</v>
      </c>
      <c r="J74" s="7"/>
      <c r="K74" s="8">
        <v>60</v>
      </c>
      <c r="L74" s="8">
        <v>2.77</v>
      </c>
    </row>
    <row r="75" spans="1:12" s="3" customFormat="1" ht="15.75" x14ac:dyDescent="0.25">
      <c r="A75" s="10">
        <v>71</v>
      </c>
      <c r="B75" s="7" t="s">
        <v>97</v>
      </c>
      <c r="C75" s="14" t="s">
        <v>75</v>
      </c>
      <c r="D75" s="26">
        <v>2</v>
      </c>
      <c r="E75" s="24" t="s">
        <v>86</v>
      </c>
      <c r="F75" s="24" t="s">
        <v>63</v>
      </c>
      <c r="G75" s="7" t="s">
        <v>35</v>
      </c>
      <c r="H75" s="8">
        <v>0</v>
      </c>
      <c r="I75" s="8">
        <v>0</v>
      </c>
      <c r="J75" s="7"/>
      <c r="K75" s="8">
        <v>60</v>
      </c>
      <c r="L75" s="8">
        <v>2.77</v>
      </c>
    </row>
    <row r="76" spans="1:12" s="3" customFormat="1" ht="15.75" x14ac:dyDescent="0.25">
      <c r="A76" s="10">
        <v>72</v>
      </c>
      <c r="B76" s="7" t="s">
        <v>39</v>
      </c>
      <c r="C76" s="14" t="s">
        <v>75</v>
      </c>
      <c r="D76" s="26">
        <v>2</v>
      </c>
      <c r="E76" s="24" t="s">
        <v>86</v>
      </c>
      <c r="F76" s="24" t="s">
        <v>63</v>
      </c>
      <c r="G76" s="7" t="s">
        <v>35</v>
      </c>
      <c r="H76" s="8">
        <v>0</v>
      </c>
      <c r="I76" s="8">
        <v>0</v>
      </c>
      <c r="J76" s="7"/>
      <c r="K76" s="8">
        <v>60</v>
      </c>
      <c r="L76" s="8">
        <v>2.78</v>
      </c>
    </row>
    <row r="77" spans="1:12" s="3" customFormat="1" ht="31.5" x14ac:dyDescent="0.25">
      <c r="A77" s="10">
        <v>73</v>
      </c>
      <c r="B77" s="5" t="s">
        <v>95</v>
      </c>
      <c r="C77" s="14" t="s">
        <v>75</v>
      </c>
      <c r="D77" s="26">
        <v>2</v>
      </c>
      <c r="E77" s="24" t="s">
        <v>86</v>
      </c>
      <c r="F77" s="24" t="s">
        <v>63</v>
      </c>
      <c r="G77" s="7" t="s">
        <v>35</v>
      </c>
      <c r="H77" s="8">
        <v>0</v>
      </c>
      <c r="I77" s="8">
        <v>0</v>
      </c>
      <c r="J77" s="7"/>
      <c r="K77" s="8">
        <v>60</v>
      </c>
      <c r="L77" s="8">
        <v>2.78</v>
      </c>
    </row>
    <row r="78" spans="1:12" s="3" customFormat="1" ht="15.75" x14ac:dyDescent="0.25">
      <c r="A78" s="10">
        <v>74</v>
      </c>
      <c r="B78" s="5" t="s">
        <v>93</v>
      </c>
      <c r="C78" s="14" t="s">
        <v>75</v>
      </c>
      <c r="D78" s="26">
        <v>2</v>
      </c>
      <c r="E78" s="24" t="s">
        <v>86</v>
      </c>
      <c r="F78" s="24" t="s">
        <v>63</v>
      </c>
      <c r="G78" s="7" t="s">
        <v>35</v>
      </c>
      <c r="H78" s="8">
        <v>0</v>
      </c>
      <c r="I78" s="8">
        <v>0</v>
      </c>
      <c r="J78" s="7"/>
      <c r="K78" s="8">
        <v>60</v>
      </c>
      <c r="L78" s="8">
        <v>2.78</v>
      </c>
    </row>
    <row r="79" spans="1:12" ht="15.75" x14ac:dyDescent="0.25">
      <c r="A79" s="10">
        <v>75</v>
      </c>
      <c r="B79" s="7" t="s">
        <v>46</v>
      </c>
      <c r="C79" s="13" t="s">
        <v>75</v>
      </c>
      <c r="D79" s="26">
        <v>2</v>
      </c>
      <c r="E79" s="24" t="s">
        <v>52</v>
      </c>
      <c r="F79" s="24" t="s">
        <v>61</v>
      </c>
      <c r="G79" s="5" t="s">
        <v>35</v>
      </c>
      <c r="H79" s="6">
        <v>0</v>
      </c>
      <c r="I79" s="6">
        <v>0</v>
      </c>
      <c r="J79" s="5"/>
      <c r="K79" s="6">
        <v>120</v>
      </c>
      <c r="L79" s="6">
        <f>11.2+2.3</f>
        <v>13.5</v>
      </c>
    </row>
    <row r="80" spans="1:12" ht="15.75" x14ac:dyDescent="0.25">
      <c r="A80" s="10">
        <v>76</v>
      </c>
      <c r="B80" s="7" t="s">
        <v>39</v>
      </c>
      <c r="C80" s="13" t="s">
        <v>75</v>
      </c>
      <c r="D80" s="26">
        <v>2</v>
      </c>
      <c r="E80" s="24" t="s">
        <v>52</v>
      </c>
      <c r="F80" s="24" t="s">
        <v>61</v>
      </c>
      <c r="G80" s="5" t="s">
        <v>35</v>
      </c>
      <c r="H80" s="6">
        <v>0</v>
      </c>
      <c r="I80" s="6">
        <v>0</v>
      </c>
      <c r="J80" s="5"/>
      <c r="K80" s="6">
        <v>120</v>
      </c>
      <c r="L80" s="6">
        <f>22.4+2.3</f>
        <v>24.7</v>
      </c>
    </row>
    <row r="81" spans="1:12" ht="15.75" x14ac:dyDescent="0.25">
      <c r="A81" s="10">
        <v>77</v>
      </c>
      <c r="B81" s="7" t="s">
        <v>36</v>
      </c>
      <c r="C81" s="13" t="s">
        <v>75</v>
      </c>
      <c r="D81" s="26">
        <v>3</v>
      </c>
      <c r="E81" s="24" t="s">
        <v>87</v>
      </c>
      <c r="F81" s="28" t="s">
        <v>20</v>
      </c>
      <c r="G81" s="5" t="s">
        <v>35</v>
      </c>
      <c r="H81" s="6">
        <v>213.6</v>
      </c>
      <c r="I81" s="6">
        <v>0</v>
      </c>
      <c r="J81" s="5"/>
      <c r="K81" s="6">
        <v>105</v>
      </c>
      <c r="L81" s="6">
        <v>3.45</v>
      </c>
    </row>
    <row r="82" spans="1:12" ht="15.75" x14ac:dyDescent="0.25">
      <c r="A82" s="10">
        <v>78</v>
      </c>
      <c r="B82" s="5" t="s">
        <v>73</v>
      </c>
      <c r="C82" s="13" t="s">
        <v>75</v>
      </c>
      <c r="D82" s="26">
        <v>3</v>
      </c>
      <c r="E82" s="24" t="s">
        <v>87</v>
      </c>
      <c r="F82" s="28" t="s">
        <v>20</v>
      </c>
      <c r="G82" s="5" t="s">
        <v>35</v>
      </c>
      <c r="H82" s="6">
        <v>194.18</v>
      </c>
      <c r="I82" s="6">
        <v>0</v>
      </c>
      <c r="J82" s="5"/>
      <c r="K82" s="6">
        <v>105</v>
      </c>
      <c r="L82" s="6">
        <v>3.45</v>
      </c>
    </row>
    <row r="83" spans="1:12" ht="15.75" x14ac:dyDescent="0.25">
      <c r="A83" s="10">
        <v>79</v>
      </c>
      <c r="B83" s="7" t="s">
        <v>46</v>
      </c>
      <c r="C83" s="13" t="s">
        <v>75</v>
      </c>
      <c r="D83" s="26">
        <v>7</v>
      </c>
      <c r="E83" s="24" t="s">
        <v>52</v>
      </c>
      <c r="F83" s="24" t="s">
        <v>20</v>
      </c>
      <c r="G83" s="5" t="s">
        <v>35</v>
      </c>
      <c r="H83" s="6">
        <v>0</v>
      </c>
      <c r="I83" s="6">
        <v>0</v>
      </c>
      <c r="J83" s="5"/>
      <c r="K83" s="6">
        <v>420</v>
      </c>
      <c r="L83" s="6">
        <v>8.0500000000000007</v>
      </c>
    </row>
    <row r="84" spans="1:12" ht="15.75" x14ac:dyDescent="0.25">
      <c r="A84" s="10">
        <v>80</v>
      </c>
      <c r="B84" s="7" t="s">
        <v>50</v>
      </c>
      <c r="C84" s="13" t="s">
        <v>75</v>
      </c>
      <c r="D84" s="26">
        <v>4</v>
      </c>
      <c r="E84" s="24" t="s">
        <v>89</v>
      </c>
      <c r="F84" s="24" t="s">
        <v>63</v>
      </c>
      <c r="G84" s="5" t="s">
        <v>35</v>
      </c>
      <c r="H84" s="6">
        <v>0</v>
      </c>
      <c r="I84" s="6">
        <v>0</v>
      </c>
      <c r="J84" s="5"/>
      <c r="K84" s="6">
        <v>91</v>
      </c>
      <c r="L84" s="6">
        <f>4.4+16.52</f>
        <v>20.92</v>
      </c>
    </row>
    <row r="85" spans="1:12" ht="15.75" x14ac:dyDescent="0.25">
      <c r="A85" s="10">
        <v>81</v>
      </c>
      <c r="B85" s="5" t="s">
        <v>93</v>
      </c>
      <c r="C85" s="13" t="s">
        <v>75</v>
      </c>
      <c r="D85" s="26">
        <v>4</v>
      </c>
      <c r="E85" s="24" t="s">
        <v>89</v>
      </c>
      <c r="F85" s="24" t="s">
        <v>63</v>
      </c>
      <c r="G85" s="5" t="s">
        <v>35</v>
      </c>
      <c r="H85" s="6">
        <v>0</v>
      </c>
      <c r="I85" s="6">
        <v>0</v>
      </c>
      <c r="J85" s="5"/>
      <c r="K85" s="6">
        <v>91</v>
      </c>
      <c r="L85" s="6">
        <f>13.2+16.55</f>
        <v>29.75</v>
      </c>
    </row>
    <row r="86" spans="1:12" ht="15.75" x14ac:dyDescent="0.25">
      <c r="A86" s="10">
        <v>82</v>
      </c>
      <c r="B86" s="5" t="s">
        <v>94</v>
      </c>
      <c r="C86" s="13" t="s">
        <v>75</v>
      </c>
      <c r="D86" s="26">
        <v>4</v>
      </c>
      <c r="E86" s="24" t="s">
        <v>89</v>
      </c>
      <c r="F86" s="24" t="s">
        <v>63</v>
      </c>
      <c r="G86" s="5" t="s">
        <v>35</v>
      </c>
      <c r="H86" s="6">
        <v>0</v>
      </c>
      <c r="I86" s="6">
        <v>0</v>
      </c>
      <c r="J86" s="5"/>
      <c r="K86" s="6">
        <v>91</v>
      </c>
      <c r="L86" s="6">
        <f t="shared" ref="L86:L87" si="0">13.2+16.55</f>
        <v>29.75</v>
      </c>
    </row>
    <row r="87" spans="1:12" ht="15.75" x14ac:dyDescent="0.25">
      <c r="A87" s="10">
        <v>83</v>
      </c>
      <c r="B87" s="7" t="s">
        <v>46</v>
      </c>
      <c r="C87" s="13" t="s">
        <v>75</v>
      </c>
      <c r="D87" s="26">
        <v>4</v>
      </c>
      <c r="E87" s="24" t="s">
        <v>89</v>
      </c>
      <c r="F87" s="24" t="s">
        <v>63</v>
      </c>
      <c r="G87" s="5" t="s">
        <v>35</v>
      </c>
      <c r="H87" s="6">
        <v>0</v>
      </c>
      <c r="I87" s="6">
        <v>0</v>
      </c>
      <c r="J87" s="5"/>
      <c r="K87" s="6">
        <v>91</v>
      </c>
      <c r="L87" s="6">
        <f t="shared" si="0"/>
        <v>29.75</v>
      </c>
    </row>
    <row r="88" spans="1:12" ht="15.75" x14ac:dyDescent="0.25">
      <c r="A88" s="10">
        <v>84</v>
      </c>
      <c r="B88" s="5" t="s">
        <v>94</v>
      </c>
      <c r="C88" s="13" t="s">
        <v>75</v>
      </c>
      <c r="D88" s="26">
        <v>4</v>
      </c>
      <c r="E88" s="24" t="s">
        <v>89</v>
      </c>
      <c r="F88" s="24" t="s">
        <v>63</v>
      </c>
      <c r="G88" s="5" t="s">
        <v>35</v>
      </c>
      <c r="H88" s="6">
        <v>0</v>
      </c>
      <c r="I88" s="6">
        <v>0</v>
      </c>
      <c r="J88" s="5"/>
      <c r="K88" s="6">
        <v>91</v>
      </c>
      <c r="L88" s="6">
        <f>13.2+16.55</f>
        <v>29.75</v>
      </c>
    </row>
    <row r="89" spans="1:12" ht="15" customHeight="1" x14ac:dyDescent="0.25">
      <c r="A89" s="10">
        <v>85</v>
      </c>
      <c r="B89" s="5" t="s">
        <v>95</v>
      </c>
      <c r="C89" s="13" t="s">
        <v>75</v>
      </c>
      <c r="D89" s="26">
        <v>4</v>
      </c>
      <c r="E89" s="24" t="s">
        <v>89</v>
      </c>
      <c r="F89" s="24" t="s">
        <v>63</v>
      </c>
      <c r="G89" s="5" t="s">
        <v>35</v>
      </c>
      <c r="H89" s="6">
        <v>0</v>
      </c>
      <c r="I89" s="6">
        <v>0</v>
      </c>
      <c r="J89" s="5"/>
      <c r="K89" s="6">
        <v>91</v>
      </c>
      <c r="L89" s="6">
        <f>13.2+16.55</f>
        <v>29.75</v>
      </c>
    </row>
    <row r="90" spans="1:12" ht="15.75" x14ac:dyDescent="0.25">
      <c r="A90" s="10">
        <v>86</v>
      </c>
      <c r="B90" s="7" t="s">
        <v>39</v>
      </c>
      <c r="C90" s="13" t="s">
        <v>75</v>
      </c>
      <c r="D90" s="26">
        <v>4</v>
      </c>
      <c r="E90" s="24" t="s">
        <v>89</v>
      </c>
      <c r="F90" s="24" t="s">
        <v>63</v>
      </c>
      <c r="G90" s="5" t="s">
        <v>35</v>
      </c>
      <c r="H90" s="6">
        <v>0</v>
      </c>
      <c r="I90" s="6">
        <v>0</v>
      </c>
      <c r="J90" s="5"/>
      <c r="K90" s="6">
        <v>91</v>
      </c>
      <c r="L90" s="6">
        <f>13.2+16.55</f>
        <v>29.75</v>
      </c>
    </row>
    <row r="91" spans="1:12" ht="15.75" x14ac:dyDescent="0.25">
      <c r="A91" s="10">
        <v>87</v>
      </c>
      <c r="B91" s="7" t="s">
        <v>43</v>
      </c>
      <c r="C91" s="13" t="s">
        <v>75</v>
      </c>
      <c r="D91" s="26">
        <v>3</v>
      </c>
      <c r="E91" s="24" t="s">
        <v>52</v>
      </c>
      <c r="F91" s="24" t="s">
        <v>45</v>
      </c>
      <c r="G91" s="5" t="s">
        <v>35</v>
      </c>
      <c r="H91" s="6">
        <v>488</v>
      </c>
      <c r="I91" s="6">
        <v>668.2</v>
      </c>
      <c r="J91" s="5" t="s">
        <v>41</v>
      </c>
      <c r="K91" s="6">
        <v>138</v>
      </c>
      <c r="L91" s="6">
        <f>22.4+8.48+3.3</f>
        <v>34.18</v>
      </c>
    </row>
    <row r="92" spans="1:12" ht="15.75" x14ac:dyDescent="0.25">
      <c r="A92" s="10">
        <v>88</v>
      </c>
      <c r="B92" s="7" t="s">
        <v>46</v>
      </c>
      <c r="C92" s="13" t="s">
        <v>75</v>
      </c>
      <c r="D92" s="26">
        <v>4</v>
      </c>
      <c r="E92" s="24" t="s">
        <v>88</v>
      </c>
      <c r="F92" s="24" t="s">
        <v>45</v>
      </c>
      <c r="G92" s="7" t="s">
        <v>35</v>
      </c>
      <c r="H92" s="8">
        <v>0</v>
      </c>
      <c r="I92" s="8">
        <v>579.99</v>
      </c>
      <c r="J92" s="7" t="s">
        <v>41</v>
      </c>
      <c r="K92" s="8">
        <v>200</v>
      </c>
      <c r="L92" s="8">
        <v>4.5999999999999996</v>
      </c>
    </row>
    <row r="93" spans="1:12" s="3" customFormat="1" ht="15.75" x14ac:dyDescent="0.25">
      <c r="A93" s="10">
        <v>89</v>
      </c>
      <c r="B93" s="7" t="s">
        <v>47</v>
      </c>
      <c r="C93" s="13" t="s">
        <v>75</v>
      </c>
      <c r="D93" s="26">
        <v>4</v>
      </c>
      <c r="E93" s="24" t="s">
        <v>88</v>
      </c>
      <c r="F93" s="24" t="s">
        <v>45</v>
      </c>
      <c r="G93" s="7" t="s">
        <v>35</v>
      </c>
      <c r="H93" s="8">
        <v>0</v>
      </c>
      <c r="I93" s="8">
        <v>579.99</v>
      </c>
      <c r="J93" s="7" t="s">
        <v>41</v>
      </c>
      <c r="K93" s="8">
        <v>200</v>
      </c>
      <c r="L93" s="8">
        <v>4.5999999999999996</v>
      </c>
    </row>
    <row r="94" spans="1:12" s="3" customFormat="1" ht="15.75" x14ac:dyDescent="0.25">
      <c r="A94" s="10">
        <v>90</v>
      </c>
      <c r="B94" s="5" t="s">
        <v>73</v>
      </c>
      <c r="C94" s="13" t="s">
        <v>75</v>
      </c>
      <c r="D94" s="26">
        <v>6</v>
      </c>
      <c r="E94" s="24" t="s">
        <v>90</v>
      </c>
      <c r="F94" s="24" t="s">
        <v>63</v>
      </c>
      <c r="G94" s="5" t="s">
        <v>35</v>
      </c>
      <c r="H94" s="6">
        <v>0</v>
      </c>
      <c r="I94" s="6">
        <v>0</v>
      </c>
      <c r="J94" s="7"/>
      <c r="K94" s="8">
        <v>156</v>
      </c>
      <c r="L94" s="8">
        <f>6.27+25.31</f>
        <v>31.58</v>
      </c>
    </row>
    <row r="95" spans="1:12" ht="15.75" x14ac:dyDescent="0.25">
      <c r="A95" s="10">
        <v>91</v>
      </c>
      <c r="B95" s="5" t="s">
        <v>73</v>
      </c>
      <c r="C95" s="13" t="s">
        <v>75</v>
      </c>
      <c r="D95" s="26">
        <v>6</v>
      </c>
      <c r="E95" s="24" t="s">
        <v>90</v>
      </c>
      <c r="F95" s="24" t="s">
        <v>63</v>
      </c>
      <c r="G95" s="18" t="s">
        <v>35</v>
      </c>
      <c r="H95" s="6">
        <v>0</v>
      </c>
      <c r="I95" s="6">
        <v>0</v>
      </c>
      <c r="J95" s="20"/>
      <c r="K95" s="19">
        <v>156</v>
      </c>
      <c r="L95" s="8">
        <f>6.27+25.32</f>
        <v>31.59</v>
      </c>
    </row>
    <row r="96" spans="1:12" ht="15.75" x14ac:dyDescent="0.25">
      <c r="A96" s="10">
        <v>92</v>
      </c>
      <c r="B96" s="25" t="s">
        <v>49</v>
      </c>
      <c r="C96" s="13" t="s">
        <v>75</v>
      </c>
      <c r="D96" s="26">
        <v>6</v>
      </c>
      <c r="E96" s="24" t="s">
        <v>90</v>
      </c>
      <c r="F96" s="24" t="s">
        <v>63</v>
      </c>
      <c r="G96" s="18" t="s">
        <v>35</v>
      </c>
      <c r="H96" s="6">
        <v>0</v>
      </c>
      <c r="I96" s="6">
        <v>0</v>
      </c>
      <c r="J96" s="25"/>
      <c r="K96" s="19">
        <v>156</v>
      </c>
      <c r="L96" s="8">
        <f t="shared" ref="L96:L97" si="1">6.27+25.31</f>
        <v>31.58</v>
      </c>
    </row>
    <row r="97" spans="1:12" ht="15.75" x14ac:dyDescent="0.25">
      <c r="A97" s="10">
        <v>93</v>
      </c>
      <c r="B97" s="7" t="s">
        <v>50</v>
      </c>
      <c r="C97" s="13" t="s">
        <v>75</v>
      </c>
      <c r="D97" s="26">
        <v>6</v>
      </c>
      <c r="E97" s="24" t="s">
        <v>90</v>
      </c>
      <c r="F97" s="24" t="s">
        <v>63</v>
      </c>
      <c r="G97" s="18" t="s">
        <v>35</v>
      </c>
      <c r="H97" s="6">
        <v>0</v>
      </c>
      <c r="I97" s="6">
        <v>0</v>
      </c>
      <c r="J97" s="25"/>
      <c r="K97" s="19">
        <v>156</v>
      </c>
      <c r="L97" s="8">
        <f t="shared" si="1"/>
        <v>31.58</v>
      </c>
    </row>
    <row r="98" spans="1:12" ht="15.75" x14ac:dyDescent="0.25">
      <c r="A98" s="10">
        <v>94</v>
      </c>
      <c r="B98" s="7" t="s">
        <v>72</v>
      </c>
      <c r="C98" s="13" t="s">
        <v>75</v>
      </c>
      <c r="D98" s="32">
        <v>2</v>
      </c>
      <c r="E98" s="28" t="s">
        <v>52</v>
      </c>
      <c r="F98" s="28" t="s">
        <v>45</v>
      </c>
      <c r="G98" s="30" t="s">
        <v>35</v>
      </c>
      <c r="H98" s="34">
        <v>135</v>
      </c>
      <c r="I98" s="35">
        <v>539.72</v>
      </c>
      <c r="J98" s="30" t="s">
        <v>41</v>
      </c>
      <c r="K98" s="36" t="s">
        <v>105</v>
      </c>
      <c r="L98" s="37" t="s">
        <v>105</v>
      </c>
    </row>
    <row r="99" spans="1:12" s="3" customFormat="1" ht="15.75" x14ac:dyDescent="0.25">
      <c r="A99" s="1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x14ac:dyDescent="0.25">
      <c r="A100" s="39" t="s">
        <v>60</v>
      </c>
      <c r="B100" s="40"/>
      <c r="C100" s="40"/>
      <c r="D100" s="3"/>
    </row>
    <row r="101" spans="1:12" s="3" customFormat="1" x14ac:dyDescent="0.25">
      <c r="A101" s="42" t="s">
        <v>106</v>
      </c>
    </row>
    <row r="102" spans="1:12" x14ac:dyDescent="0.25">
      <c r="A102"/>
      <c r="C102"/>
      <c r="D102" s="3"/>
    </row>
    <row r="103" spans="1:12" x14ac:dyDescent="0.25">
      <c r="A103"/>
      <c r="C103"/>
      <c r="D103" s="3"/>
    </row>
    <row r="104" spans="1:12" x14ac:dyDescent="0.25">
      <c r="A104"/>
      <c r="C104"/>
      <c r="D104" s="3"/>
    </row>
    <row r="105" spans="1:12" x14ac:dyDescent="0.25">
      <c r="A105"/>
      <c r="C105"/>
      <c r="D105" s="3"/>
    </row>
    <row r="106" spans="1:12" x14ac:dyDescent="0.25">
      <c r="A106"/>
      <c r="C106"/>
      <c r="D106" s="3"/>
    </row>
    <row r="107" spans="1:12" x14ac:dyDescent="0.25">
      <c r="A107"/>
      <c r="C107"/>
      <c r="D107" s="3"/>
    </row>
    <row r="108" spans="1:12" x14ac:dyDescent="0.25">
      <c r="A108"/>
      <c r="C108"/>
      <c r="D108" s="3"/>
    </row>
    <row r="109" spans="1:12" x14ac:dyDescent="0.25">
      <c r="A109"/>
      <c r="C109"/>
      <c r="D109" s="3"/>
    </row>
    <row r="110" spans="1:12" x14ac:dyDescent="0.25">
      <c r="A110"/>
      <c r="C110"/>
      <c r="D110" s="3"/>
    </row>
    <row r="111" spans="1:12" x14ac:dyDescent="0.25">
      <c r="A111"/>
      <c r="C111"/>
      <c r="D111" s="3"/>
    </row>
    <row r="112" spans="1:12" x14ac:dyDescent="0.25">
      <c r="A112"/>
      <c r="C112"/>
      <c r="D112" s="3"/>
    </row>
    <row r="113" spans="1:4" x14ac:dyDescent="0.25">
      <c r="A113"/>
      <c r="C113"/>
      <c r="D113" s="3"/>
    </row>
    <row r="114" spans="1:4" x14ac:dyDescent="0.25">
      <c r="A114"/>
      <c r="C114"/>
      <c r="D114" s="3"/>
    </row>
    <row r="115" spans="1:4" x14ac:dyDescent="0.25">
      <c r="A115"/>
      <c r="C115"/>
      <c r="D115" s="3"/>
    </row>
    <row r="116" spans="1:4" x14ac:dyDescent="0.25">
      <c r="A116"/>
      <c r="C116"/>
      <c r="D116" s="3"/>
    </row>
    <row r="117" spans="1:4" x14ac:dyDescent="0.25">
      <c r="A117"/>
      <c r="C117"/>
      <c r="D117" s="3"/>
    </row>
    <row r="118" spans="1:4" x14ac:dyDescent="0.25">
      <c r="A118"/>
      <c r="C118"/>
      <c r="D118" s="3"/>
    </row>
    <row r="119" spans="1:4" x14ac:dyDescent="0.25">
      <c r="A119"/>
      <c r="C119"/>
      <c r="D119" s="3"/>
    </row>
    <row r="120" spans="1:4" x14ac:dyDescent="0.25">
      <c r="A120"/>
      <c r="C120"/>
      <c r="D120" s="3"/>
    </row>
    <row r="121" spans="1:4" x14ac:dyDescent="0.25">
      <c r="A121"/>
      <c r="C121"/>
      <c r="D121" s="3"/>
    </row>
    <row r="122" spans="1:4" x14ac:dyDescent="0.25">
      <c r="A122"/>
      <c r="C122"/>
      <c r="D122" s="3"/>
    </row>
    <row r="123" spans="1:4" x14ac:dyDescent="0.25">
      <c r="A123"/>
      <c r="C123"/>
      <c r="D123" s="3"/>
    </row>
    <row r="124" spans="1:4" x14ac:dyDescent="0.25">
      <c r="A124"/>
      <c r="C124"/>
      <c r="D124" s="3"/>
    </row>
    <row r="125" spans="1:4" x14ac:dyDescent="0.25">
      <c r="A125"/>
      <c r="C125"/>
      <c r="D125" s="3"/>
    </row>
    <row r="126" spans="1:4" x14ac:dyDescent="0.25">
      <c r="A126"/>
      <c r="C126"/>
      <c r="D126" s="3"/>
    </row>
    <row r="127" spans="1:4" x14ac:dyDescent="0.25">
      <c r="A127"/>
      <c r="C127"/>
      <c r="D127" s="3"/>
    </row>
    <row r="128" spans="1:4" x14ac:dyDescent="0.25">
      <c r="A128"/>
      <c r="C128"/>
      <c r="D128" s="3"/>
    </row>
    <row r="129" spans="1:4" x14ac:dyDescent="0.25">
      <c r="A129"/>
      <c r="C129"/>
      <c r="D129" s="3"/>
    </row>
    <row r="130" spans="1:4" x14ac:dyDescent="0.25">
      <c r="A130"/>
      <c r="C130"/>
      <c r="D130" s="3"/>
    </row>
    <row r="131" spans="1:4" x14ac:dyDescent="0.25">
      <c r="A131"/>
      <c r="C131"/>
      <c r="D131" s="3"/>
    </row>
    <row r="132" spans="1:4" x14ac:dyDescent="0.25">
      <c r="A132"/>
      <c r="C132"/>
      <c r="D132" s="3"/>
    </row>
  </sheetData>
  <mergeCells count="2">
    <mergeCell ref="A2:L2"/>
    <mergeCell ref="A100:C100"/>
  </mergeCells>
  <dataValidations count="2">
    <dataValidation type="list" allowBlank="1" showInputMessage="1" showErrorMessage="1" sqref="J98 J5:J95">
      <formula1>"Biznesa,Ekonomiskā"</formula1>
    </dataValidation>
    <dataValidation type="list" allowBlank="1" showInputMessage="1" showErrorMessage="1" sqref="C5:C98">
      <formula1>"Janvāris,Februāris,Marts,Aprīlis,Maijs,Jūnijs,Jūlijs,Augusts,Septembris,Oktobris,Novembris,Decembris"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izvelnes!$A$1:$A$22</xm:f>
          </x14:formula1>
          <xm:sqref>F5:F95</xm:sqref>
        </x14:dataValidation>
        <x14:dataValidation type="list" allowBlank="1" showInputMessage="1">
          <x14:formula1>
            <xm:f>izvelnes!$A$31:$A$38</xm:f>
          </x14:formula1>
          <xm:sqref>G5:G98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G27" sqref="G27"/>
    </sheetView>
  </sheetViews>
  <sheetFormatPr defaultRowHeight="15" x14ac:dyDescent="0.25"/>
  <cols>
    <col min="1" max="1" width="8.85546875" style="11"/>
    <col min="2" max="2" width="22" customWidth="1"/>
    <col min="3" max="3" width="13.85546875" style="15" customWidth="1"/>
    <col min="4" max="4" width="8.85546875" style="22"/>
    <col min="5" max="5" width="16.28515625" style="3" customWidth="1"/>
    <col min="6" max="6" width="33.85546875" style="3" customWidth="1"/>
    <col min="7" max="7" width="19.28515625" customWidth="1"/>
    <col min="8" max="8" width="13" customWidth="1"/>
    <col min="9" max="9" width="11.5703125" customWidth="1"/>
    <col min="10" max="10" width="11.7109375" customWidth="1"/>
    <col min="11" max="11" width="10.7109375" customWidth="1"/>
    <col min="12" max="12" width="13.7109375" customWidth="1"/>
  </cols>
  <sheetData>
    <row r="2" spans="1:12" ht="18.75" x14ac:dyDescent="0.3">
      <c r="A2" s="38" t="s">
        <v>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4" spans="1:12" ht="57.75" x14ac:dyDescent="0.25">
      <c r="A4" s="4" t="s">
        <v>0</v>
      </c>
      <c r="B4" s="4" t="s">
        <v>1</v>
      </c>
      <c r="C4" s="12" t="s">
        <v>2</v>
      </c>
      <c r="D4" s="16" t="s">
        <v>3</v>
      </c>
      <c r="E4" s="16" t="s">
        <v>4</v>
      </c>
      <c r="F4" s="16" t="s">
        <v>5</v>
      </c>
      <c r="G4" s="4" t="s">
        <v>6</v>
      </c>
      <c r="H4" s="4" t="s">
        <v>57</v>
      </c>
      <c r="I4" s="4" t="s">
        <v>58</v>
      </c>
      <c r="J4" s="4" t="s">
        <v>59</v>
      </c>
      <c r="K4" s="4" t="s">
        <v>7</v>
      </c>
      <c r="L4" s="4" t="s">
        <v>8</v>
      </c>
    </row>
    <row r="5" spans="1:12" ht="15.75" x14ac:dyDescent="0.25">
      <c r="A5" s="9">
        <v>1</v>
      </c>
      <c r="B5" s="7" t="s">
        <v>99</v>
      </c>
      <c r="C5" s="13" t="s">
        <v>74</v>
      </c>
      <c r="D5" s="26">
        <v>6</v>
      </c>
      <c r="E5" s="24" t="s">
        <v>98</v>
      </c>
      <c r="F5" s="24" t="s">
        <v>61</v>
      </c>
      <c r="G5" s="5" t="s">
        <v>35</v>
      </c>
      <c r="H5" s="8">
        <v>0</v>
      </c>
      <c r="I5" s="8">
        <v>212.13</v>
      </c>
      <c r="J5" s="7" t="s">
        <v>41</v>
      </c>
      <c r="K5" s="8">
        <v>176</v>
      </c>
      <c r="L5" s="8">
        <f>15.84+51.5+30.2+11.98</f>
        <v>109.52000000000001</v>
      </c>
    </row>
    <row r="6" spans="1:12" ht="15.75" x14ac:dyDescent="0.25">
      <c r="A6" s="9">
        <v>2</v>
      </c>
      <c r="B6" s="7" t="s">
        <v>100</v>
      </c>
      <c r="C6" s="13" t="s">
        <v>74</v>
      </c>
      <c r="D6" s="26">
        <v>2</v>
      </c>
      <c r="E6" s="24" t="s">
        <v>52</v>
      </c>
      <c r="F6" s="24" t="s">
        <v>61</v>
      </c>
      <c r="G6" s="5" t="s">
        <v>35</v>
      </c>
      <c r="H6" s="8">
        <v>0</v>
      </c>
      <c r="I6" s="8">
        <v>504.52</v>
      </c>
      <c r="J6" s="7" t="s">
        <v>41</v>
      </c>
      <c r="K6" s="8">
        <v>120</v>
      </c>
      <c r="L6" s="8">
        <v>2.2000000000000002</v>
      </c>
    </row>
    <row r="7" spans="1:12" ht="15.75" x14ac:dyDescent="0.25">
      <c r="A7" s="9">
        <v>3</v>
      </c>
      <c r="B7" s="7" t="s">
        <v>101</v>
      </c>
      <c r="C7" s="13" t="s">
        <v>74</v>
      </c>
      <c r="D7" s="23">
        <v>3</v>
      </c>
      <c r="E7" s="7" t="s">
        <v>42</v>
      </c>
      <c r="F7" s="7" t="s">
        <v>51</v>
      </c>
      <c r="G7" s="5" t="s">
        <v>35</v>
      </c>
      <c r="H7" s="6">
        <v>0</v>
      </c>
      <c r="I7" s="6">
        <v>0</v>
      </c>
      <c r="J7" s="5"/>
      <c r="K7" s="6">
        <v>120</v>
      </c>
      <c r="L7" s="6">
        <v>1.89</v>
      </c>
    </row>
    <row r="8" spans="1:12" ht="15.75" x14ac:dyDescent="0.25">
      <c r="A8" s="9">
        <v>4</v>
      </c>
      <c r="B8" s="7" t="s">
        <v>102</v>
      </c>
      <c r="C8" s="13" t="s">
        <v>74</v>
      </c>
      <c r="D8" s="23">
        <v>3</v>
      </c>
      <c r="E8" s="7" t="s">
        <v>42</v>
      </c>
      <c r="F8" s="7" t="s">
        <v>51</v>
      </c>
      <c r="G8" s="5" t="s">
        <v>35</v>
      </c>
      <c r="H8" s="6">
        <v>0</v>
      </c>
      <c r="I8" s="6">
        <v>0</v>
      </c>
      <c r="J8" s="5"/>
      <c r="K8" s="6">
        <v>120</v>
      </c>
      <c r="L8" s="6">
        <v>1.89</v>
      </c>
    </row>
    <row r="9" spans="1:12" ht="15.75" x14ac:dyDescent="0.25">
      <c r="A9" s="9">
        <v>5</v>
      </c>
      <c r="B9" s="7" t="s">
        <v>101</v>
      </c>
      <c r="C9" s="13" t="s">
        <v>74</v>
      </c>
      <c r="D9" s="23">
        <v>3</v>
      </c>
      <c r="E9" s="7" t="s">
        <v>42</v>
      </c>
      <c r="F9" s="7" t="s">
        <v>51</v>
      </c>
      <c r="G9" s="5" t="s">
        <v>35</v>
      </c>
      <c r="H9" s="6">
        <v>0</v>
      </c>
      <c r="I9" s="6">
        <v>0</v>
      </c>
      <c r="J9" s="5"/>
      <c r="K9" s="6">
        <v>120</v>
      </c>
      <c r="L9" s="6">
        <v>1.89</v>
      </c>
    </row>
    <row r="10" spans="1:12" ht="15.75" x14ac:dyDescent="0.25">
      <c r="A10" s="9">
        <v>6</v>
      </c>
      <c r="B10" s="7" t="s">
        <v>99</v>
      </c>
      <c r="C10" s="13" t="s">
        <v>74</v>
      </c>
      <c r="D10" s="23">
        <v>3</v>
      </c>
      <c r="E10" s="7" t="s">
        <v>42</v>
      </c>
      <c r="F10" s="7" t="s">
        <v>51</v>
      </c>
      <c r="G10" s="5" t="s">
        <v>35</v>
      </c>
      <c r="H10" s="6">
        <v>0</v>
      </c>
      <c r="I10" s="6">
        <v>0</v>
      </c>
      <c r="J10" s="5"/>
      <c r="K10" s="6">
        <v>120</v>
      </c>
      <c r="L10" s="6">
        <v>1.89</v>
      </c>
    </row>
    <row r="11" spans="1:12" ht="15.75" x14ac:dyDescent="0.25">
      <c r="A11" s="9">
        <v>7</v>
      </c>
      <c r="B11" s="7" t="s">
        <v>101</v>
      </c>
      <c r="C11" s="13" t="s">
        <v>74</v>
      </c>
      <c r="D11" s="23">
        <v>3</v>
      </c>
      <c r="E11" s="7" t="s">
        <v>42</v>
      </c>
      <c r="F11" s="7" t="s">
        <v>51</v>
      </c>
      <c r="G11" s="5" t="s">
        <v>35</v>
      </c>
      <c r="H11" s="6">
        <v>0</v>
      </c>
      <c r="I11" s="6">
        <v>0</v>
      </c>
      <c r="J11" s="5"/>
      <c r="K11" s="6">
        <v>120</v>
      </c>
      <c r="L11" s="6">
        <v>1.89</v>
      </c>
    </row>
    <row r="12" spans="1:12" ht="15.75" x14ac:dyDescent="0.25">
      <c r="A12" s="9">
        <v>8</v>
      </c>
      <c r="B12" s="7" t="s">
        <v>101</v>
      </c>
      <c r="C12" s="13" t="s">
        <v>74</v>
      </c>
      <c r="D12" s="23">
        <v>3</v>
      </c>
      <c r="E12" s="7" t="s">
        <v>42</v>
      </c>
      <c r="F12" s="7" t="s">
        <v>51</v>
      </c>
      <c r="G12" s="5" t="s">
        <v>35</v>
      </c>
      <c r="H12" s="6">
        <v>0</v>
      </c>
      <c r="I12" s="6">
        <v>0</v>
      </c>
      <c r="J12" s="5"/>
      <c r="K12" s="6">
        <v>120</v>
      </c>
      <c r="L12" s="6">
        <v>1.89</v>
      </c>
    </row>
    <row r="13" spans="1:12" ht="15.75" x14ac:dyDescent="0.25">
      <c r="A13" s="9">
        <v>9</v>
      </c>
      <c r="B13" s="7" t="s">
        <v>101</v>
      </c>
      <c r="C13" s="13" t="s">
        <v>74</v>
      </c>
      <c r="D13" s="23">
        <v>3</v>
      </c>
      <c r="E13" s="7" t="s">
        <v>42</v>
      </c>
      <c r="F13" s="7" t="s">
        <v>51</v>
      </c>
      <c r="G13" s="5" t="s">
        <v>35</v>
      </c>
      <c r="H13" s="6">
        <v>0</v>
      </c>
      <c r="I13" s="6">
        <v>0</v>
      </c>
      <c r="J13" s="5"/>
      <c r="K13" s="6">
        <v>120</v>
      </c>
      <c r="L13" s="6">
        <v>1.89</v>
      </c>
    </row>
    <row r="14" spans="1:12" ht="15.75" x14ac:dyDescent="0.25">
      <c r="A14" s="9">
        <v>10</v>
      </c>
      <c r="B14" s="7" t="s">
        <v>101</v>
      </c>
      <c r="C14" s="13" t="s">
        <v>74</v>
      </c>
      <c r="D14" s="23">
        <v>3</v>
      </c>
      <c r="E14" s="7" t="s">
        <v>42</v>
      </c>
      <c r="F14" s="7" t="s">
        <v>51</v>
      </c>
      <c r="G14" s="5" t="s">
        <v>35</v>
      </c>
      <c r="H14" s="6">
        <v>0</v>
      </c>
      <c r="I14" s="6">
        <v>0</v>
      </c>
      <c r="J14" s="5"/>
      <c r="K14" s="6">
        <v>120</v>
      </c>
      <c r="L14" s="6">
        <v>1.89</v>
      </c>
    </row>
    <row r="15" spans="1:12" ht="15.75" x14ac:dyDescent="0.25">
      <c r="A15" s="9">
        <v>11</v>
      </c>
      <c r="B15" s="7" t="s">
        <v>101</v>
      </c>
      <c r="C15" s="13" t="s">
        <v>74</v>
      </c>
      <c r="D15" s="23">
        <v>3</v>
      </c>
      <c r="E15" s="7" t="s">
        <v>42</v>
      </c>
      <c r="F15" s="7" t="s">
        <v>51</v>
      </c>
      <c r="G15" s="5" t="s">
        <v>35</v>
      </c>
      <c r="H15" s="6">
        <v>0</v>
      </c>
      <c r="I15" s="6">
        <v>0</v>
      </c>
      <c r="J15" s="5"/>
      <c r="K15" s="6">
        <v>120</v>
      </c>
      <c r="L15" s="6">
        <v>1.89</v>
      </c>
    </row>
    <row r="16" spans="1:12" ht="15.75" x14ac:dyDescent="0.25">
      <c r="A16" s="9">
        <v>12</v>
      </c>
      <c r="B16" s="7" t="s">
        <v>101</v>
      </c>
      <c r="C16" s="13" t="s">
        <v>74</v>
      </c>
      <c r="D16" s="23">
        <v>3</v>
      </c>
      <c r="E16" s="7" t="s">
        <v>42</v>
      </c>
      <c r="F16" s="7" t="s">
        <v>51</v>
      </c>
      <c r="G16" s="5" t="s">
        <v>35</v>
      </c>
      <c r="H16" s="6">
        <v>0</v>
      </c>
      <c r="I16" s="6">
        <v>0</v>
      </c>
      <c r="J16" s="5"/>
      <c r="K16" s="6">
        <v>120</v>
      </c>
      <c r="L16" s="6">
        <v>1.89</v>
      </c>
    </row>
    <row r="17" spans="1:12" ht="15.75" x14ac:dyDescent="0.25">
      <c r="A17" s="9">
        <v>13</v>
      </c>
      <c r="B17" s="7" t="s">
        <v>101</v>
      </c>
      <c r="C17" s="13" t="s">
        <v>74</v>
      </c>
      <c r="D17" s="23">
        <v>3</v>
      </c>
      <c r="E17" s="7" t="s">
        <v>42</v>
      </c>
      <c r="F17" s="7" t="s">
        <v>51</v>
      </c>
      <c r="G17" s="5" t="s">
        <v>35</v>
      </c>
      <c r="H17" s="6">
        <v>0</v>
      </c>
      <c r="I17" s="6">
        <v>0</v>
      </c>
      <c r="J17" s="5"/>
      <c r="K17" s="6">
        <v>120</v>
      </c>
      <c r="L17" s="6">
        <v>1.89</v>
      </c>
    </row>
    <row r="18" spans="1:12" ht="15.75" x14ac:dyDescent="0.25">
      <c r="A18" s="9">
        <v>14</v>
      </c>
      <c r="B18" s="7" t="s">
        <v>101</v>
      </c>
      <c r="C18" s="13" t="s">
        <v>74</v>
      </c>
      <c r="D18" s="23">
        <v>3</v>
      </c>
      <c r="E18" s="7" t="s">
        <v>42</v>
      </c>
      <c r="F18" s="7" t="s">
        <v>51</v>
      </c>
      <c r="G18" s="5" t="s">
        <v>35</v>
      </c>
      <c r="H18" s="6">
        <v>0</v>
      </c>
      <c r="I18" s="6">
        <v>0</v>
      </c>
      <c r="J18" s="5"/>
      <c r="K18" s="6">
        <v>120</v>
      </c>
      <c r="L18" s="6">
        <v>1.89</v>
      </c>
    </row>
    <row r="19" spans="1:12" ht="31.5" x14ac:dyDescent="0.25">
      <c r="A19" s="9">
        <v>15</v>
      </c>
      <c r="B19" s="7" t="s">
        <v>103</v>
      </c>
      <c r="C19" s="13" t="s">
        <v>75</v>
      </c>
      <c r="D19" s="23">
        <v>1</v>
      </c>
      <c r="E19" s="7" t="s">
        <v>84</v>
      </c>
      <c r="F19" s="7" t="s">
        <v>45</v>
      </c>
      <c r="G19" s="5" t="s">
        <v>35</v>
      </c>
      <c r="H19" s="8">
        <v>0</v>
      </c>
      <c r="I19" s="8">
        <v>0</v>
      </c>
      <c r="J19" s="7"/>
      <c r="K19" s="8">
        <v>30</v>
      </c>
      <c r="L19" s="8">
        <v>0.7</v>
      </c>
    </row>
    <row r="20" spans="1:12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8.600000000000001" customHeight="1" x14ac:dyDescent="0.25">
      <c r="A21" s="41" t="s">
        <v>60</v>
      </c>
      <c r="B21" s="41"/>
      <c r="C21" s="41"/>
      <c r="D21" s="41"/>
      <c r="E21" s="41"/>
      <c r="H21" s="3"/>
      <c r="I21" s="3"/>
      <c r="J21" s="3"/>
      <c r="K21" s="3"/>
      <c r="L21" s="3"/>
    </row>
    <row r="22" spans="1:12" x14ac:dyDescent="0.25">
      <c r="H22" s="3"/>
      <c r="I22" s="3"/>
      <c r="J22" s="3"/>
      <c r="K22" s="3"/>
      <c r="L22" s="3"/>
    </row>
    <row r="23" spans="1:12" x14ac:dyDescent="0.25">
      <c r="H23" s="3"/>
      <c r="I23" s="3"/>
      <c r="J23" s="3"/>
      <c r="K23" s="3"/>
      <c r="L23" s="3"/>
    </row>
  </sheetData>
  <mergeCells count="2">
    <mergeCell ref="A2:L2"/>
    <mergeCell ref="A21:E21"/>
  </mergeCells>
  <dataValidations count="2">
    <dataValidation type="list" allowBlank="1" showInputMessage="1" showErrorMessage="1" sqref="J5:J19">
      <formula1>"Biznesa,Ekonomiskā"</formula1>
    </dataValidation>
    <dataValidation type="list" allowBlank="1" showInputMessage="1" showErrorMessage="1" sqref="C5:C19">
      <formula1>"Janvāris,Februāris,Marts,Aprīlis,Maijs,Jūnijs,Jūlijs,Augusts,Septembris,Oktobris,Novembris,Decembris"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izvelnes!$A$31:$A$38</xm:f>
          </x14:formula1>
          <xm:sqref>G5:G19</xm:sqref>
        </x14:dataValidation>
        <x14:dataValidation type="list" allowBlank="1" showInputMessage="1">
          <x14:formula1>
            <xm:f>izvelnes!$A$1:$A$22</xm:f>
          </x14:formula1>
          <xm:sqref>F5:F19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activeCell="C9" sqref="C9"/>
    </sheetView>
  </sheetViews>
  <sheetFormatPr defaultRowHeight="15" x14ac:dyDescent="0.25"/>
  <cols>
    <col min="1" max="1" width="70.28515625" bestFit="1" customWidth="1"/>
  </cols>
  <sheetData>
    <row r="1" spans="1:1" x14ac:dyDescent="0.25">
      <c r="A1" s="1" t="s">
        <v>9</v>
      </c>
    </row>
    <row r="2" spans="1:1" x14ac:dyDescent="0.25">
      <c r="A2" s="1" t="s">
        <v>38</v>
      </c>
    </row>
    <row r="3" spans="1:1" x14ac:dyDescent="0.25">
      <c r="A3" s="1" t="s">
        <v>40</v>
      </c>
    </row>
    <row r="4" spans="1:1" x14ac:dyDescent="0.25">
      <c r="A4" s="1" t="s">
        <v>45</v>
      </c>
    </row>
    <row r="5" spans="1:1" x14ac:dyDescent="0.25">
      <c r="A5" s="1" t="s">
        <v>10</v>
      </c>
    </row>
    <row r="6" spans="1:1" x14ac:dyDescent="0.25">
      <c r="A6" s="1" t="s">
        <v>11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18</v>
      </c>
    </row>
    <row r="14" spans="1:1" x14ac:dyDescent="0.25">
      <c r="A14" s="1" t="s">
        <v>19</v>
      </c>
    </row>
    <row r="15" spans="1:1" x14ac:dyDescent="0.25">
      <c r="A15" s="1" t="s">
        <v>20</v>
      </c>
    </row>
    <row r="16" spans="1:1" x14ac:dyDescent="0.25">
      <c r="A16" s="1" t="s">
        <v>21</v>
      </c>
    </row>
    <row r="17" spans="1:1" x14ac:dyDescent="0.25">
      <c r="A17" s="1" t="s">
        <v>22</v>
      </c>
    </row>
    <row r="18" spans="1:1" x14ac:dyDescent="0.25">
      <c r="A18" s="1" t="s">
        <v>23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31" spans="1:1" x14ac:dyDescent="0.25">
      <c r="A31" s="2" t="s">
        <v>28</v>
      </c>
    </row>
    <row r="32" spans="1:1" x14ac:dyDescent="0.25">
      <c r="A32" s="2" t="s">
        <v>29</v>
      </c>
    </row>
    <row r="33" spans="1:1" x14ac:dyDescent="0.25">
      <c r="A33" s="2" t="s">
        <v>30</v>
      </c>
    </row>
    <row r="34" spans="1:1" x14ac:dyDescent="0.25">
      <c r="A34" s="2" t="s">
        <v>31</v>
      </c>
    </row>
    <row r="35" spans="1:1" x14ac:dyDescent="0.25">
      <c r="A35" s="2" t="s">
        <v>32</v>
      </c>
    </row>
    <row r="36" spans="1:1" x14ac:dyDescent="0.25">
      <c r="A36" s="2" t="s">
        <v>33</v>
      </c>
    </row>
    <row r="37" spans="1:1" x14ac:dyDescent="0.25">
      <c r="A37" s="2" t="s">
        <v>34</v>
      </c>
    </row>
    <row r="38" spans="1:1" x14ac:dyDescent="0.25">
      <c r="A38" s="2" t="s">
        <v>35</v>
      </c>
    </row>
    <row r="39" spans="1:1" x14ac:dyDescent="0.25">
      <c r="A39" s="2" t="s">
        <v>55</v>
      </c>
    </row>
  </sheetData>
  <sortState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06eb0b4-95fb-4672-a63a-da5c294ad11e"/>
    <ds:schemaRef ds:uri="6dca496e-9c8f-4f01-9448-0d7d5e21b1f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VUGD II cet.</vt:lpstr>
      <vt:lpstr>UCAK II cet.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Aiga Ansone</cp:lastModifiedBy>
  <cp:revision/>
  <dcterms:created xsi:type="dcterms:W3CDTF">2025-02-24T14:21:48Z</dcterms:created>
  <dcterms:modified xsi:type="dcterms:W3CDTF">2025-07-15T10:29:35Z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